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192.168.110.70\SAZP_dokumenty\PHU\PHÚ SAŽP 2026\Návrh PHÚ SAŽP 2026\"/>
    </mc:Choice>
  </mc:AlternateContent>
  <xr:revisionPtr revIDLastSave="0" documentId="13_ncr:1_{31A95DAC-D6A2-48E8-8EEC-4784AFF5324F}" xr6:coauthVersionLast="47" xr6:coauthVersionMax="47" xr10:uidLastSave="{00000000-0000-0000-0000-000000000000}"/>
  <bookViews>
    <workbookView xWindow="-120" yWindow="-120" windowWidth="25440" windowHeight="15270" xr2:uid="{00000000-000D-0000-FFFF-FFFF00000000}"/>
  </bookViews>
  <sheets>
    <sheet name="Návrh PHU" sheetId="1" r:id="rId1"/>
    <sheet name="Rozpočet iné zdroje"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26" i="1" l="1"/>
  <c r="L350" i="1"/>
  <c r="L424" i="1"/>
  <c r="L529" i="1"/>
  <c r="L264" i="1"/>
  <c r="L29" i="1"/>
  <c r="O643" i="1" l="1"/>
  <c r="J321" i="1" l="1"/>
  <c r="F35" i="3" l="1"/>
  <c r="O644" i="1" l="1"/>
  <c r="I626" i="1" l="1"/>
  <c r="K598" i="1"/>
  <c r="K587" i="1"/>
  <c r="K572" i="1"/>
  <c r="N424" i="1"/>
  <c r="M424" i="1"/>
  <c r="N403" i="1"/>
  <c r="M403" i="1"/>
  <c r="L403" i="1"/>
  <c r="N350" i="1"/>
  <c r="M350" i="1"/>
  <c r="N264" i="1"/>
  <c r="M264" i="1"/>
  <c r="N29" i="1"/>
  <c r="M29" i="1"/>
  <c r="I79" i="1"/>
  <c r="N5" i="1"/>
  <c r="M5" i="1"/>
  <c r="L5" i="1"/>
  <c r="K339" i="1"/>
  <c r="J339" i="1" s="1"/>
  <c r="O339" i="1" s="1"/>
  <c r="M529" i="1" l="1"/>
  <c r="L114" i="1"/>
  <c r="L645" i="1" s="1"/>
  <c r="F23" i="3" l="1"/>
  <c r="F27" i="3" l="1"/>
  <c r="K476" i="1" l="1"/>
  <c r="N529" i="1"/>
  <c r="K517" i="1"/>
  <c r="J517" i="1" s="1"/>
  <c r="O517" i="1" s="1"/>
  <c r="K181" i="1" l="1"/>
  <c r="K530" i="1" l="1"/>
  <c r="J530" i="1" l="1"/>
  <c r="K508" i="1"/>
  <c r="J508" i="1" s="1"/>
  <c r="O508" i="1" s="1"/>
  <c r="O530" i="1" l="1"/>
  <c r="N635" i="1"/>
  <c r="N114" i="1"/>
  <c r="M114" i="1"/>
  <c r="K496" i="1" l="1"/>
  <c r="J496" i="1" s="1"/>
  <c r="O496" i="1" s="1"/>
  <c r="K484" i="1"/>
  <c r="J484" i="1" s="1"/>
  <c r="O484" i="1" s="1"/>
  <c r="J476" i="1"/>
  <c r="O476" i="1" s="1"/>
  <c r="K467" i="1"/>
  <c r="J467" i="1" s="1"/>
  <c r="O467" i="1" s="1"/>
  <c r="K461" i="1"/>
  <c r="K454" i="1"/>
  <c r="J454" i="1" s="1"/>
  <c r="O454" i="1" s="1"/>
  <c r="K445" i="1"/>
  <c r="J445" i="1" s="1"/>
  <c r="O445" i="1" s="1"/>
  <c r="K435" i="1"/>
  <c r="K425" i="1"/>
  <c r="K424" i="1" l="1"/>
  <c r="J435" i="1"/>
  <c r="J425" i="1"/>
  <c r="J461" i="1"/>
  <c r="O461" i="1" s="1"/>
  <c r="K233" i="1"/>
  <c r="O435" i="1" l="1"/>
  <c r="J424" i="1"/>
  <c r="O425" i="1"/>
  <c r="K168" i="1"/>
  <c r="J168" i="1" s="1"/>
  <c r="O168" i="1" s="1"/>
  <c r="O424" i="1" l="1"/>
  <c r="O639" i="1"/>
  <c r="K22" i="1" l="1"/>
  <c r="J22" i="1" s="1"/>
  <c r="O22" i="1" s="1"/>
  <c r="K608" i="1" l="1"/>
  <c r="J608" i="1" s="1"/>
  <c r="O608" i="1" s="1"/>
  <c r="K618" i="1" l="1"/>
  <c r="K564" i="1"/>
  <c r="K555" i="1"/>
  <c r="K543" i="1"/>
  <c r="K404" i="1"/>
  <c r="K397" i="1"/>
  <c r="K385" i="1"/>
  <c r="K374" i="1"/>
  <c r="K368" i="1"/>
  <c r="K359" i="1"/>
  <c r="K351" i="1"/>
  <c r="K330" i="1"/>
  <c r="K312" i="1"/>
  <c r="K304" i="1"/>
  <c r="K296" i="1"/>
  <c r="K289" i="1"/>
  <c r="K280" i="1"/>
  <c r="K273" i="1"/>
  <c r="K265" i="1"/>
  <c r="K257" i="1"/>
  <c r="K249" i="1"/>
  <c r="K242" i="1"/>
  <c r="J242" i="1" s="1"/>
  <c r="K223" i="1"/>
  <c r="J223" i="1" s="1"/>
  <c r="K214" i="1"/>
  <c r="K205" i="1"/>
  <c r="K191" i="1"/>
  <c r="K156" i="1"/>
  <c r="K144" i="1"/>
  <c r="K130" i="1"/>
  <c r="K115" i="1"/>
  <c r="K107" i="1"/>
  <c r="K99" i="1"/>
  <c r="K87" i="1"/>
  <c r="K79" i="1"/>
  <c r="K72" i="1"/>
  <c r="K66" i="1"/>
  <c r="K58" i="1"/>
  <c r="K49" i="1"/>
  <c r="K38" i="1"/>
  <c r="K30" i="1"/>
  <c r="K29" i="1" s="1"/>
  <c r="K13" i="1"/>
  <c r="J13" i="1" s="1"/>
  <c r="O13" i="1" s="1"/>
  <c r="K6" i="1"/>
  <c r="K264" i="1" l="1"/>
  <c r="K350" i="1"/>
  <c r="K403" i="1"/>
  <c r="J404" i="1"/>
  <c r="K5" i="1"/>
  <c r="K114" i="1"/>
  <c r="M626" i="1"/>
  <c r="M645" i="1" l="1"/>
  <c r="M648" i="1" s="1"/>
  <c r="J368" i="1"/>
  <c r="J627" i="1"/>
  <c r="J618" i="1"/>
  <c r="O618" i="1" s="1"/>
  <c r="M647" i="1" l="1"/>
  <c r="J648" i="1" s="1"/>
  <c r="O648" i="1" s="1"/>
  <c r="J598" i="1"/>
  <c r="J587" i="1"/>
  <c r="J564" i="1"/>
  <c r="J555" i="1"/>
  <c r="J543" i="1"/>
  <c r="J403" i="1" l="1"/>
  <c r="J397" i="1"/>
  <c r="J385" i="1"/>
  <c r="J374" i="1"/>
  <c r="J359" i="1"/>
  <c r="J351" i="1"/>
  <c r="J330" i="1"/>
  <c r="J312" i="1"/>
  <c r="O312" i="1" s="1"/>
  <c r="J304" i="1"/>
  <c r="J296" i="1"/>
  <c r="J289" i="1"/>
  <c r="J280" i="1"/>
  <c r="J273" i="1"/>
  <c r="J265" i="1"/>
  <c r="J257" i="1"/>
  <c r="J249" i="1"/>
  <c r="J233" i="1"/>
  <c r="J214" i="1"/>
  <c r="J205" i="1"/>
  <c r="J191" i="1"/>
  <c r="J181" i="1"/>
  <c r="J156" i="1"/>
  <c r="J144" i="1"/>
  <c r="J130" i="1"/>
  <c r="J107" i="1"/>
  <c r="J99" i="1"/>
  <c r="J87" i="1"/>
  <c r="J79" i="1"/>
  <c r="J72" i="1"/>
  <c r="J66" i="1"/>
  <c r="J58" i="1"/>
  <c r="J49" i="1"/>
  <c r="J38" i="1"/>
  <c r="J30" i="1"/>
  <c r="J350" i="1" l="1"/>
  <c r="J29" i="1"/>
  <c r="J264" i="1"/>
  <c r="J115" i="1"/>
  <c r="J114" i="1" s="1"/>
  <c r="J6" i="1"/>
  <c r="J5" i="1" s="1"/>
  <c r="F31" i="3"/>
  <c r="O641" i="1"/>
  <c r="O640" i="1" l="1"/>
  <c r="L647" i="1" l="1"/>
  <c r="F19" i="3"/>
  <c r="F15" i="3"/>
  <c r="F11" i="3"/>
  <c r="N626" i="1" l="1"/>
  <c r="N645" i="1" s="1"/>
  <c r="K626" i="1"/>
  <c r="O636" i="1"/>
  <c r="O637" i="1"/>
  <c r="O638" i="1"/>
  <c r="O642" i="1"/>
  <c r="O635" i="1" l="1"/>
  <c r="O645" i="1"/>
  <c r="O598" i="1"/>
  <c r="O587" i="1"/>
  <c r="O564" i="1"/>
  <c r="O543" i="1"/>
  <c r="O418" i="1"/>
  <c r="O397" i="1"/>
  <c r="O385" i="1"/>
  <c r="O374" i="1"/>
  <c r="O368" i="1"/>
  <c r="O359" i="1"/>
  <c r="O330" i="1"/>
  <c r="O304" i="1"/>
  <c r="O296" i="1"/>
  <c r="O289" i="1"/>
  <c r="O280" i="1"/>
  <c r="O273" i="1"/>
  <c r="O257" i="1"/>
  <c r="O249" i="1"/>
  <c r="O242" i="1"/>
  <c r="O233" i="1"/>
  <c r="O223" i="1"/>
  <c r="O214" i="1"/>
  <c r="O205" i="1"/>
  <c r="O191" i="1"/>
  <c r="O181" i="1"/>
  <c r="O156" i="1"/>
  <c r="O144" i="1"/>
  <c r="O130" i="1"/>
  <c r="O107" i="1"/>
  <c r="O99" i="1"/>
  <c r="O87" i="1"/>
  <c r="O79" i="1"/>
  <c r="O72" i="1"/>
  <c r="O66" i="1"/>
  <c r="O58" i="1"/>
  <c r="O49" i="1"/>
  <c r="O38" i="1"/>
  <c r="O6" i="1"/>
  <c r="O5" i="1" s="1"/>
  <c r="N647" i="1" l="1"/>
  <c r="O115" i="1"/>
  <c r="O114" i="1" s="1"/>
  <c r="O265" i="1"/>
  <c r="O264" i="1" s="1"/>
  <c r="O351" i="1"/>
  <c r="O350" i="1" s="1"/>
  <c r="O627" i="1"/>
  <c r="O626" i="1" s="1"/>
  <c r="J626" i="1"/>
  <c r="O30" i="1"/>
  <c r="O29" i="1" s="1"/>
  <c r="O404" i="1"/>
  <c r="O403" i="1" s="1"/>
  <c r="O555" i="1"/>
  <c r="J572" i="1"/>
  <c r="O572" i="1" s="1"/>
  <c r="K529" i="1"/>
  <c r="K645" i="1" s="1"/>
  <c r="O529" i="1" l="1"/>
  <c r="K646" i="1"/>
  <c r="J646" i="1" s="1"/>
  <c r="J529" i="1"/>
  <c r="J645" i="1" s="1"/>
  <c r="J647" i="1" l="1"/>
  <c r="O647" i="1" s="1"/>
  <c r="K647" i="1"/>
</calcChain>
</file>

<file path=xl/sharedStrings.xml><?xml version="1.0" encoding="utf-8"?>
<sst xmlns="http://schemas.openxmlformats.org/spreadsheetml/2006/main" count="1011" uniqueCount="851">
  <si>
    <t>P.č.</t>
  </si>
  <si>
    <t xml:space="preserve">Názov úlohy </t>
  </si>
  <si>
    <t>Termín</t>
  </si>
  <si>
    <t xml:space="preserve"> Gestor 
SAŽP / MŽP SR</t>
  </si>
  <si>
    <t xml:space="preserve"> Zodpovedný riešiteľ </t>
  </si>
  <si>
    <t>Prepojenie na iné úlohy (ak je to potrebné)</t>
  </si>
  <si>
    <t>Potrebné vstupy od iných organizácií  (uviesť vstup, prípadne riešiteľa úlohy, názov organizácie )</t>
  </si>
  <si>
    <t xml:space="preserve">Dôvod vypracovania </t>
  </si>
  <si>
    <t>Finančné zabezpečenie úlohy (eur)</t>
  </si>
  <si>
    <t>Predpokladaný rozpočet</t>
  </si>
  <si>
    <t xml:space="preserve">Výdavky štátneho rozpočtu </t>
  </si>
  <si>
    <t>z toho mzdy</t>
  </si>
  <si>
    <t>Iné zdroje 
(projekty)</t>
  </si>
  <si>
    <t>celkom</t>
  </si>
  <si>
    <t>I. Hodnotenie životného prostredia</t>
  </si>
  <si>
    <t>MDV SR, MPRV SR, ŠÚ SR, MV SR, MZ SR, SHMÚ, VÚVH, ŠOP SR, SVP, ŠGÚDŠ</t>
  </si>
  <si>
    <t>zákon 17/1992 Zb.,  205/2004 Z.z.</t>
  </si>
  <si>
    <t>Podpora cieľov / čiastkových cieľov udržateľného rozvoja (SDGs): 12/12.8; SDG 16/16.10</t>
  </si>
  <si>
    <t>Úloha podporuje tieto opatrenia z Implementačného plánu Stratégie environmentálnej politiky SR do roku 2030 (Envirostratégia 2030):  91, 299, 300, 302, 304, 305, 306</t>
  </si>
  <si>
    <t>Indikátorové hodnotenie životného prostredia</t>
  </si>
  <si>
    <t>Mgr. Kapusta</t>
  </si>
  <si>
    <t>MŽP SR, MH SR, MDV SR, MPRV SR, ŠÚ SR, SHMÚ, VÚVH, ŠOP SR, ŠGÚDŠ, VÚPOP, NLC</t>
  </si>
  <si>
    <t>Podpora cieľov / čiastkových cieľov udržateľného rozvoja (SDGs):  12.8; 13.3; 16.10; 17.19</t>
  </si>
  <si>
    <t>Úloha podporuje tieto opatrenia z Implementačného plánu Stratégie environmentálnej politiky SR do roku 2030 (Envirostratégia 2030): 91, 299, 300, 301, 302, 303, 304, 305, 306</t>
  </si>
  <si>
    <t>II. Environmentálna informatika</t>
  </si>
  <si>
    <t>Vývoj a prevádzka webových sídiel</t>
  </si>
  <si>
    <t>SEI/SI</t>
  </si>
  <si>
    <t>V. Vlček</t>
  </si>
  <si>
    <t>zákon 211/2000 Z.z., 205/2004 Z.z. a iné</t>
  </si>
  <si>
    <t>Úloha podporuje tieto opatrenia z Implementačného plánu Stratégie environmentálnej politiky SR do roku 2030 (Envirostratégia 2030):</t>
  </si>
  <si>
    <t>Enviroportál</t>
  </si>
  <si>
    <t xml:space="preserve">SEI/SEPPZV, SI
odb.komunikácie </t>
  </si>
  <si>
    <t xml:space="preserve">Mgr. Horváthová </t>
  </si>
  <si>
    <t xml:space="preserve">uzn. 8 z I.OPM-27.1.2012 </t>
  </si>
  <si>
    <r>
      <rPr>
        <b/>
        <sz val="9"/>
        <rFont val="Calibri"/>
        <family val="2"/>
        <charset val="238"/>
      </rPr>
      <t xml:space="preserve">Stručná anotácia úlohy: </t>
    </r>
    <r>
      <rPr>
        <sz val="9"/>
        <rFont val="Calibri"/>
        <family val="2"/>
        <charset val="238"/>
      </rPr>
      <t xml:space="preserve">
Enviroportál tvorí základnú platformu pre publikovanie výstupov z informačných systémov, ktorá má užívateľom slúžiť na jednotný prístup k informáciám poskytovaným v oblasti ŽP. Portál je zároveň prienikom k informáciám o ŽP uložených v databázach odborných organizácií MŽP SR a ďalších súvisiacich rezortov. Poskytuje aktuálne informácie a priestor pre webové aplikácie. Publikuje výstupy z informačných systémov (IS) na podporu implementácie zákonov a činností: IS posudzovania vplyvov na ŽP, IS prevencie závažných priemyselných havárií, IS integrovanej prevencie a kontroly znečisťovania, IS prevencia environmentálnych škôd, IS environmentálne záťaže.</t>
    </r>
  </si>
  <si>
    <t>Správa a prevádzka agendových informačných systémov verejnej správy</t>
  </si>
  <si>
    <t xml:space="preserve">Ing. Pacola, PhD. </t>
  </si>
  <si>
    <t>zák. 409/2011 Z.z.  569/2007 Z.z., 514/2008 Z.z., 24/2006 Z.z.,  359/2007 Z.z.,   95/2019 Z.z., 305/2013 Z.z., 
vyhl. 78/2020</t>
  </si>
  <si>
    <r>
      <rPr>
        <b/>
        <sz val="9"/>
        <rFont val="Calibri"/>
        <family val="2"/>
        <charset val="238"/>
      </rPr>
      <t xml:space="preserve">Stručná anotácia úlohy: </t>
    </r>
    <r>
      <rPr>
        <sz val="9"/>
        <rFont val="Calibri"/>
        <family val="2"/>
        <charset val="238"/>
      </rPr>
      <t xml:space="preserve">
Zabezpečenie vývoja a prevádzky softvérových komponent, ktoré predstavujú používateľské alebo aplikačné rozhranie agendových informačných systémov verejnej správy (ISVS). 
Úlohou projektu je udržiavanie životného cyklu vytváraného softvéru pre správu a publikovanie zdrojových evidencií ISVS a zabezpečovanie súladu vývoja a prevádzky so štandardami  pre informačné technológie verejnej správy.  Úloha v ďalšom má zabezpečovať PREVÁDZKU, INŠTALÁCIU, MONITOROVANIE a TECHNICKÚ PODPORU softvérových aplikácií. Ide predovšetkým o klientske aplikácie, pomocou ktorých sa zabezpečuje zber, editácia a prezentácia údajov a aplikácie so servisne orientovanou architektúrou, pomocou ktorých sa zabezpečuje interoperabilita rezortných a mimorezortných IS. Aplikácie sú technologicky postavené na viacvrstvovej klient-server architektúre s .html, resp. Win32 GUI rozhraním a aplikácie postavené na web server architektúre.
Aplikácie sú postavené na platforme C# (správa zdrojových evidencií), PHP (prezentácia údajov verejnosti), ArcGis Java Script API (webové mapové aplikácie) a prevádzkované na serveroch s operačným systémom platformy MS Windows Server, resp. OS platformy Linux.
</t>
    </r>
  </si>
  <si>
    <t>Prevádzka priestorových údajov a podpora INSPIRE</t>
  </si>
  <si>
    <t xml:space="preserve">Ing. Schmidt, PhD. </t>
  </si>
  <si>
    <t>požiadavka MŽP SR</t>
  </si>
  <si>
    <r>
      <rPr>
        <b/>
        <sz val="9"/>
        <rFont val="Calibri"/>
        <family val="2"/>
        <charset val="238"/>
      </rPr>
      <t xml:space="preserve">Stručná anotácia úlohy: </t>
    </r>
    <r>
      <rPr>
        <sz val="9"/>
        <rFont val="Calibri"/>
        <family val="2"/>
        <charset val="238"/>
      </rPr>
      <t xml:space="preserve">
Prevádzka priestorových údajov zabezpečuje správu, tvorbu a poskytovanie priestorových údajov klientom. Poskytovanie vykonáva permanentne pomocou mapových služieb, online prístupom, na vyžiadanie poskytnutím dát na médiu, e-mailom a pod. Klientmi v tomto kontexte sú úlohy PHÚ a projekty plynúce z požiadaviek MŽP SR, prípadne zo záväzkov SR voči EU. Prevádzkou priestorových údajov sa rozumie taktiež fyzické zabezpečovanie prevádzky ArcGIS servera, Enterprise geodatabázy (EGDB) a Geoservera. 
V rámci úlohy sa vykonávajú aktivity počnúc  evidenciou a uskladňovaním priestorových dát,  vytváraním mapových kompozícií, budovaním geodatabáz, vykonaním GIS analýz,  publikovaním mapových služieb prostredníctvom ArcGIS servera alebo Geoservera, poskytovaním údajov prostredníctvom EGDB, poskytovaním technickej a odbornej GIS podpory pracovníkom SAŽP, riešiteľom projektov, vedeckej a odbornej verejnosti a pod.</t>
    </r>
  </si>
  <si>
    <t>Správa a prevádzka databázových systémov</t>
  </si>
  <si>
    <t xml:space="preserve">Mgr. Balážovič, PhD. </t>
  </si>
  <si>
    <r>
      <rPr>
        <b/>
        <sz val="9"/>
        <rFont val="Calibri"/>
        <family val="2"/>
        <charset val="238"/>
      </rPr>
      <t>Predpokladané výstupy:</t>
    </r>
    <r>
      <rPr>
        <sz val="9"/>
        <rFont val="Calibri"/>
        <family val="2"/>
        <charset val="238"/>
      </rPr>
      <t xml:space="preserve"> 
1. Mapa krajinnej pokrývky SR pre referenčný rok 2024 podľa európskej metodiky Corine Land Cover/Land Use
</t>
    </r>
  </si>
  <si>
    <t>2. Mapa zmien krajinnej pokrývky SR 2018-2024 podľa európskej metodiky Corine Land Cover/Land Use</t>
  </si>
  <si>
    <t>Podpora cieľov / čiastkových cieľov udržateľného rozvoja (SDGs): SDG 12/12.8; SDG 16/16.10; SDG 17/17.19</t>
  </si>
  <si>
    <t>Sieťové služby – Linux/UNIX servery</t>
  </si>
  <si>
    <r>
      <rPr>
        <b/>
        <sz val="9"/>
        <rFont val="Calibri"/>
        <family val="2"/>
        <charset val="238"/>
      </rPr>
      <t xml:space="preserve">Stručná anotácia úlohy: </t>
    </r>
    <r>
      <rPr>
        <sz val="9"/>
        <rFont val="Calibri"/>
        <family val="2"/>
        <charset val="238"/>
      </rPr>
      <t xml:space="preserve">
Zabezpečenie prevádzky IS verejnej správy a IS vyplývajúcich z medzinárodných záväzkov, štandardné sieťové služby s využitím opensource technológií, konsolidácia a kontajnerizácia služieb, implementácia medzinárodných štandardov do sieťových a serverových služieb, zabezpečenie kontrolných mechanizmov: riadená dokumentácia, monitoring, štatistika.</t>
    </r>
  </si>
  <si>
    <t>BIS - bezpečnosť informačných systémov</t>
  </si>
  <si>
    <r>
      <rPr>
        <b/>
        <sz val="9"/>
        <rFont val="Calibri"/>
        <family val="2"/>
        <charset val="238"/>
      </rPr>
      <t xml:space="preserve">Stručná anotácia úlohy: </t>
    </r>
    <r>
      <rPr>
        <sz val="9"/>
        <rFont val="Calibri"/>
        <family val="2"/>
        <charset val="238"/>
      </rPr>
      <t xml:space="preserve">
Zabezpečenie kybernetickej a informačnej bezpečnosti systémov, údajov </t>
    </r>
  </si>
  <si>
    <t>Sieťové služby - Windows servery</t>
  </si>
  <si>
    <r>
      <rPr>
        <b/>
        <sz val="9"/>
        <rFont val="Calibri"/>
        <family val="2"/>
        <charset val="238"/>
      </rPr>
      <t xml:space="preserve">Stručná anotácia úlohy: </t>
    </r>
    <r>
      <rPr>
        <sz val="9"/>
        <rFont val="Calibri"/>
        <family val="2"/>
        <charset val="238"/>
      </rPr>
      <t xml:space="preserve">
Úloha zabezpečuje funkčnosť Windows serverov a ich služieb pre potreby užívateľov na SAŽP a mimo SAŽP.</t>
    </r>
  </si>
  <si>
    <t>Opravy VT a LAN</t>
  </si>
  <si>
    <r>
      <rPr>
        <b/>
        <sz val="9"/>
        <rFont val="Calibri"/>
        <family val="2"/>
        <charset val="238"/>
      </rPr>
      <t xml:space="preserve">Stručná anotácia úlohy: </t>
    </r>
    <r>
      <rPr>
        <sz val="9"/>
        <rFont val="Calibri"/>
        <family val="2"/>
        <charset val="238"/>
      </rPr>
      <t xml:space="preserve">
Úloha zabezpečuje funkčnosť výpočtovej techniky SAŽP, počítačových sietí pracovísk SAŽP a ich vzájomné prepojenie.</t>
    </r>
  </si>
  <si>
    <t>III. Environmentálne služby</t>
  </si>
  <si>
    <t>Ing. Saxová</t>
  </si>
  <si>
    <t>Prevádzkovanie pracoviska SAŽP v oblasti prevencie závažných priemyselných havárií</t>
  </si>
  <si>
    <t>OES/SOH</t>
  </si>
  <si>
    <t>Ing. Vengrin</t>
  </si>
  <si>
    <t>Úloha podporuje tieto opatrenia z Implementačného plánu Stratégie environmentálnej politiky SR do roku 2030 (Envirostratégia 2030): ID: 304; 305; 306;</t>
  </si>
  <si>
    <t>Podpora pre MŽP SR pri plnení medzinárodných záväzkov SR voči EÚ vyplývajúcich zo smernice o priemyselných emisiách a z nariadenia o oznamovaní environmentálnych údajov</t>
  </si>
  <si>
    <t>Ing. Kapustová, PhD.</t>
  </si>
  <si>
    <t>SHMÚ</t>
  </si>
  <si>
    <t xml:space="preserve">zákon 39/2013 Z. z. </t>
  </si>
  <si>
    <r>
      <rPr>
        <b/>
        <sz val="9"/>
        <rFont val="Calibri"/>
        <family val="2"/>
        <charset val="238"/>
      </rPr>
      <t xml:space="preserve">Stručná anotácia úlohy: </t>
    </r>
    <r>
      <rPr>
        <sz val="9"/>
        <rFont val="Calibri"/>
        <family val="2"/>
        <charset val="238"/>
      </rPr>
      <t xml:space="preserve">
Zabezpečenie plnenia medzinárodných záväzkov SR voči EÚ v rámci vybraných častí smernice o priemyselných emisiách. Účasť zástupcov SAŽP na rokovaniach expertných pracovných skupín pre smernicu o priemyselných emisiách a pre portál priemyselných emisií na pôde Európskej komisie. Podpora pre ministerstvo v procese transpozície novej smernice do národnej legislatívy. Plnenie úloh pre EEA prostredníctvom zapojenia do pracovnej skupiny Ľudské zdravie a životné prostredie. Konzultačná činnosť a poradenstvo pre štátnu a verejnú správu, prevádzkovateľov a odbornú verejnosť. Spolupráca s SHMÚ pri zdieľaní a spracúvaní informácií a údajov pre plnenie medzinárodných záväzkov SR voči EÚ v súvislosti s oznamovaním environmentálnych údajov.</t>
    </r>
  </si>
  <si>
    <t>Environmentálne škody - prevencia a náprava v zmysle smernice 2004/35/ES a zákona č. 359/2007 Z. z.</t>
  </si>
  <si>
    <t>Ing. Ďuriančíková</t>
  </si>
  <si>
    <t xml:space="preserve">Zákon 359/2007 Z.z. </t>
  </si>
  <si>
    <t xml:space="preserve">Prevádzkovanie pracoviska integrovanej prevencie a kontroly pri SAŽP v zmysle zákona o IPKZ </t>
  </si>
  <si>
    <t>zákon 39/2013 Z. z.</t>
  </si>
  <si>
    <t>Úloha podporuje tieto opatrenia z Implementačného plánu Stratégie environmentálnej politiky SR do roku 2030 (Envirostratégia 2030): ID 268; 302; 303</t>
  </si>
  <si>
    <t>Zabezpečovanie aktivít súvisiacich s vykonávaním funkcie Národného kontaktného bodu (National Focal Point) pre Protokol o registroch únikov a prenosov znečisťujúcich látok (PRTRs) Aarhuského dohovoru na základe oficiálnej nominácie odsúhlasenej ministrom životného prostredia</t>
  </si>
  <si>
    <t xml:space="preserve">Ing. Kapustová, PhD. </t>
  </si>
  <si>
    <t xml:space="preserve">zákon 205/2004 Z. z. </t>
  </si>
  <si>
    <t>Odborná podpora riešenia problematiky environmentálnych záťaží</t>
  </si>
  <si>
    <t>Zabezpečovanie aktivít súvisiacich s členstvom v expertnej pracovnej skupine pre tvorbu nástrojov a postupov pre riešenie najlepších dostupných techník a najlepšiu dostupnú prax pri nakladaní s POPs v rámci Štokholmského dohovoru</t>
  </si>
  <si>
    <t>Štokholmský dohovor o perzistentných organických látkach</t>
  </si>
  <si>
    <r>
      <rPr>
        <b/>
        <sz val="9"/>
        <rFont val="Calibri"/>
        <family val="2"/>
        <charset val="238"/>
      </rPr>
      <t xml:space="preserve">Stručná anotácia úlohy: </t>
    </r>
    <r>
      <rPr>
        <sz val="9"/>
        <rFont val="Calibri"/>
        <family val="2"/>
        <charset val="238"/>
      </rPr>
      <t xml:space="preserve">
Zabezpečovanie úloh vyplývajúcich z členstva v expertnej pracovnej skupine pre najlepšie dostupné techniky a najlepšiu dostupnú prax a pre prípravu nástrojov a postupov pre identifikáciu a kvantifikáciu únikov dioxínov, furánov a ďalších neúmyselne vyrábaných perzistentných organických látok pod Štokholmským dohovorom (Expert group on Best Available Techniques and Best Environmental Practices and Toolkit for Identification and Quantification of Releases of Dioxins, Furans and Other Unintentional Persistent Organic Pollutants under the Stockholm Convention), v gescii UNEP OSN.</t>
    </r>
  </si>
  <si>
    <t>Podpora transformácie hospodárstva SR na zelenšie a udržateľné hospodárstvo</t>
  </si>
  <si>
    <t>Ing. Vajcík</t>
  </si>
  <si>
    <t>Úloha podporuje tieto opatrenia z Implementačného plánu Stratégie environmentálnej politiky SR do roku 2030 (Envirostratégia 2030): 193, 194, 195, 197, 200, 202, 203, 204, 229, 230</t>
  </si>
  <si>
    <t>Podpora výkonu štátnej správy podľa zákona NR SR č. 514/2008 Z. z. o nakladaní s odpadom z ťažobného priemyslu a o zmene a doplnení niektorých zákonov</t>
  </si>
  <si>
    <t>Mgr. Ramaj</t>
  </si>
  <si>
    <t>OBÚ, HBÚ, MŽP SR,  SIŽP</t>
  </si>
  <si>
    <t>zák. 514/2008 Z.z.</t>
  </si>
  <si>
    <r>
      <rPr>
        <b/>
        <sz val="9"/>
        <rFont val="Calibri"/>
        <family val="2"/>
        <charset val="238"/>
      </rPr>
      <t>Predpokladané výstupy:</t>
    </r>
    <r>
      <rPr>
        <sz val="9"/>
        <rFont val="Calibri"/>
        <family val="2"/>
        <charset val="238"/>
      </rPr>
      <t xml:space="preserve"> 
1. Prevádzkovaný a aktualizovaný IS nakladania s ťažobným odpadom prístupný na www.enviroportal.sk;
</t>
    </r>
  </si>
  <si>
    <t>;</t>
  </si>
  <si>
    <t>Úloha podporuje tieto opatrenia z Implementačného plánu Stratégie environmentálnej politiky SR do roku 2030 (Envirostratégia 2030): 113</t>
  </si>
  <si>
    <t xml:space="preserve">Kontinuálne vzdelávanie zamestnancov štátnej vodnej správy </t>
  </si>
  <si>
    <t>Ing. Koreňová</t>
  </si>
  <si>
    <t>Úloha podporuje tieto opatrenia z Implementačného plánu Stratégie environmentálnej politiky SR do roku 2030 (Envirostratégia 2030): 1, 4, 5</t>
  </si>
  <si>
    <t>Podpora a hodnotenie vývoja implementácie Stratégie environmentálnej politiky SR do roku 2030 a súvisiacich strategických a koncepčných dokumentov</t>
  </si>
  <si>
    <t>Ing. Kročková</t>
  </si>
  <si>
    <t>MŽP SR, ŠÚ SR, MIRRI SR</t>
  </si>
  <si>
    <t xml:space="preserve">uzn. vlády 87/2019 </t>
  </si>
  <si>
    <t>Úloha podporuje tieto opatrenia z Implementačného plánu Stratégie environmentálnej politiky SR do roku 2030 (Envirostratégia 2030): prierezovo</t>
  </si>
  <si>
    <t>Slovník environmentálnej terminológie</t>
  </si>
  <si>
    <r>
      <rPr>
        <b/>
        <sz val="9"/>
        <rFont val="Calibri"/>
        <family val="2"/>
        <charset val="238"/>
      </rPr>
      <t xml:space="preserve">Stručná anotácia úlohy: </t>
    </r>
    <r>
      <rPr>
        <sz val="9"/>
        <rFont val="Calibri"/>
        <family val="2"/>
        <charset val="238"/>
      </rPr>
      <t xml:space="preserve">
Predmetom úlohy je aktualizácia environmentálnych termínov, ich publikovanie a sprístupňovanie v rámci aplikácie Slovník environmentálnej terminológie (http://terminologia.enviroportal.sk/words). Termíny uvádzané v slovníku vychádzajú z platnej národnej a európskej legislatívy, vo vybraných prípadoch môžu byť použité aj iné nelegislatívne zdroje. </t>
    </r>
  </si>
  <si>
    <t>IV. Centrum obehového hospodástva a environmentálneho manažérstva</t>
  </si>
  <si>
    <t>Zelené verejné obstarávanie (GPP)</t>
  </si>
  <si>
    <t>COHEM/SOH</t>
  </si>
  <si>
    <t>Ing. Viteková</t>
  </si>
  <si>
    <r>
      <rPr>
        <b/>
        <sz val="9"/>
        <rFont val="Calibri"/>
        <family val="2"/>
        <charset val="238"/>
      </rPr>
      <t xml:space="preserve">Stručná anotácia úlohy: </t>
    </r>
    <r>
      <rPr>
        <sz val="9"/>
        <rFont val="Calibri"/>
        <family val="2"/>
        <charset val="238"/>
      </rPr>
      <t xml:space="preserve">
Hlavným zámerom úlohy je v prepojení na európsku a národnú environmentálnu politiku a politiku v oblasti obehového hospodárstva vytvárať prostredie na uplatňovanie GPP v podmienkach SR s cieľom zlepšiť environmentálne správanie verejného sektora zvýšením úrovne uplatňovania environmentálnych charakteristík v procese verejného obstarávania a zvýšiť dopyt po „zelených“ výrobkoch a službách v nadväznosti na ciele Envirostratégie 2030 „Zelenšie Slovensko“ a jej implementačného plánu.</t>
    </r>
  </si>
  <si>
    <t>Mgr. Baďurová</t>
  </si>
  <si>
    <t>vedecko-technické inštitúcie, VŠ, podnikat. subjekty</t>
  </si>
  <si>
    <t>Úloha podporuje tieto opatrenia z Implementačného plánu Stratégie environmentálnej politiky SR do roku 2030 (Envirostratégia 2030): ID 202</t>
  </si>
  <si>
    <t>EMAS – Schéma pre environmentálne manažérstvo a audit
Registrácia organizácií v schéme EMAS</t>
  </si>
  <si>
    <t>MŽP SR, EK, orgány presadzovania práva v SR, iné</t>
  </si>
  <si>
    <t>zákon NR SR č. 351/2012 Z. z.</t>
  </si>
  <si>
    <t>akreditované osoby, notifikované osoby a iné</t>
  </si>
  <si>
    <t xml:space="preserve">zákon č. 469/2002 Z. z. </t>
  </si>
  <si>
    <t>Úloha podporuje tieto opatrenia z Implementačného plánu Stratégie environmentálnej politiky SR do roku 2030 (Envirostratégia 2030): 202</t>
  </si>
  <si>
    <t>Udržateľná spotreba a výroba (SCP) a ekoinovácie v podmienkach SR ako súčasť prechodu na zelené a obehové hospodárstvo  - osveta a implementácia na národnej úrovni</t>
  </si>
  <si>
    <t>Mgr. Lorencová</t>
  </si>
  <si>
    <t>MŽP SR, rezorty, nár. a medzinárodné inštitúcie</t>
  </si>
  <si>
    <t xml:space="preserve"> uznesenie vlády SR č. 1091/2007</t>
  </si>
  <si>
    <t>Úloha podporuje tieto opatrenia z Implementačného plánu Stratégie environmentálnej politiky SR do roku 2030 (Envirostratégia 2030): 268, 271, 272</t>
  </si>
  <si>
    <t>Opakované overenie a validácia implementovaných požiadaviek na systém environmentálneho manažérstva podľa schémy EMAS v sektore verejná správa v SAŽP</t>
  </si>
  <si>
    <t>Ing. Mrenicová</t>
  </si>
  <si>
    <t>Nar. EP a Rady (ES) č. 1221/2009</t>
  </si>
  <si>
    <r>
      <rPr>
        <b/>
        <sz val="9"/>
        <rFont val="Calibri"/>
        <family val="2"/>
        <charset val="238"/>
      </rPr>
      <t xml:space="preserve">Stručná anotácia úlohy: </t>
    </r>
    <r>
      <rPr>
        <sz val="9"/>
        <rFont val="Calibri"/>
        <family val="2"/>
        <charset val="238"/>
      </rPr>
      <t xml:space="preserve">
Udržiavanie a rozvíjanie zavedeného systému environmentálneho manažérstva podľa schémy EMAS s cieľom zlepšovania environmentálnej kvality poskytovaných služieb a verejne prezentovať svoje environmentálne správanie a postoj k životnému prostrediu prostredníctvom zamerania svojej činnosti, realizovaných výstupov a projektov v súlade so strategickými dokumentami a verejnými politikami v rezorte Ministerstva životného prostredia SR.</t>
    </r>
  </si>
  <si>
    <t>Technická podpora pri zabezpečovaní plnenia povinností MŽP SR v oblasti odpadového hospodárstva</t>
  </si>
  <si>
    <r>
      <t xml:space="preserve">Podpora cieľov / čiastkových cieľov udržateľného rozvoja (SDGs): </t>
    </r>
    <r>
      <rPr>
        <sz val="9"/>
        <rFont val="Calibri"/>
        <family val="2"/>
        <charset val="238"/>
      </rPr>
      <t>12/12.1, 12.2, 12.5</t>
    </r>
  </si>
  <si>
    <t>Analytická podpora v oblasti odpadového hospodárstva</t>
  </si>
  <si>
    <t>V.  Starostlivosť o krajinu, sídla a regióny</t>
  </si>
  <si>
    <t xml:space="preserve">zákon č. 543/2002 Z.z., uzn. vlády SR č. 201/ 16.3.2005 </t>
  </si>
  <si>
    <r>
      <rPr>
        <b/>
        <sz val="9"/>
        <rFont val="Calibri"/>
        <family val="2"/>
        <charset val="238"/>
      </rPr>
      <t xml:space="preserve">Stručná anotácia úlohy: </t>
    </r>
    <r>
      <rPr>
        <sz val="9"/>
        <rFont val="Calibri"/>
        <family val="2"/>
        <charset val="238"/>
      </rPr>
      <t xml:space="preserve">
Úloha vyplýva z uznesenia vlády SR č. 201/2005 a návrhu podmienok pre zabezpečenie implementácie Dohovoru o krajine Rady Európy na Slovensku, ako aj zo samotného dohovoru.
Cieľom je prispievať k implementácii Dohovoru o krajine Rady Európy, trvalo podporovať ochranu, manažment a plánovanie krajiny na národnej úrovni, vytvárať podmienky pre integrovaný manažment krajiny, aktívne organizovať spoluprácu so zmluvnými stranami dohovoru v oblasti implementácie dohovoru a napĺňať jednotlivé záväzky SR. Tieto ciele sú napĺňané prostredníctvom čiastkových aktivít vyplývajúcich z jednotlivých úloh v procese implementácie dohovoru.</t>
    </r>
  </si>
  <si>
    <t>Rámcový dohovor o ochrane a trvalo udržateľnom rozvoji Karpát (Karpatský dohovor) a Dohovor o biodiverzite (CBD)</t>
  </si>
  <si>
    <t xml:space="preserve">Dohovor o biolog. diverzite </t>
  </si>
  <si>
    <t xml:space="preserve">Úloha podporuje tieto opatrenia z Implementačného plánu Stratégie environmentálnej politiky SR do roku 2030 (Envirostratégia 2030): ID 44; ID 50; ID 51; ID 68; ID 77; ID 83; ID 123; ID 126; ID 128; ID 129; ID 139; ID 141; ID 275; ID 300; ID 304; ID 305; ID 306; ID 307;
</t>
  </si>
  <si>
    <t>Zelené mestá - Zdravé mestá</t>
  </si>
  <si>
    <t>Ing. Vaculčíková</t>
  </si>
  <si>
    <t xml:space="preserve">zák. 17/1992 Zb.                
355/2007 Z.z., 2/2005 Z.z., 272/1994 Z.z. </t>
  </si>
  <si>
    <t>Ing. Hodas</t>
  </si>
  <si>
    <t>Zák č. 17/1992 Zb.</t>
  </si>
  <si>
    <t>Úloha podporuje tieto opatrenia z Implementačného plánu Stratégie environmentálnej politiky SR do roku 2030 (Envirostratégia 2030): ID 50, 51, 52, 305, 307;</t>
  </si>
  <si>
    <t>VI. Adaptácia na zmenu klímy</t>
  </si>
  <si>
    <t>SEP SR do 2030</t>
  </si>
  <si>
    <t>VII. Environmentálna výchova, vzdelávanie, osveta, komunikácia a propagácia</t>
  </si>
  <si>
    <t>Systém a národná koordinácia EVVO</t>
  </si>
  <si>
    <t xml:space="preserve">RNDr. Bačkorová, PhD. </t>
  </si>
  <si>
    <t>Úloha podporuje tieto opatrenia z Implementačného plánu Stratégie environmentálnej politiky SR do roku 2030 (Envirostratégia 2030): 270, 278</t>
  </si>
  <si>
    <t>Certifikácia poskytovateľov EVVO</t>
  </si>
  <si>
    <t>Mgr. Šávoltová</t>
  </si>
  <si>
    <t xml:space="preserve">uzn. 119 z PV 3.9.2015 </t>
  </si>
  <si>
    <t>Úloha podporuje tieto opatrenia z Implementačného plánu Stratégie environmentálnej politiky SR do roku 2030 (Envirostratégia 2030): 273</t>
  </si>
  <si>
    <t>EWOBOX - portál environmentálnej výchovy</t>
  </si>
  <si>
    <t>Úloha podporuje tieto opatrenia z Implementačného plánu Stratégie environmentálnej politiky SR do roku 2030 (Envirostratégia 2030): 267</t>
  </si>
  <si>
    <t>Vzdelávanie pedagogických zamestnancov a odborných pracovníkov EVVO pre naplnenie cieľov Envirostratégie 2030</t>
  </si>
  <si>
    <t>Mgr. Vlčák</t>
  </si>
  <si>
    <t>školy, rezort. a mimovl. organizácie, UMB BB</t>
  </si>
  <si>
    <t>Úloha podporuje tieto opatrenia z Implementačného plánu Stratégie environmentálnej politiky SR do roku 2030 (Envirostratégia 2030):  266</t>
  </si>
  <si>
    <t>Ing. Svitaňová Krajčiová</t>
  </si>
  <si>
    <t>Zákon č. 525/2003 Z. z., vyhl. č. 462/2004</t>
  </si>
  <si>
    <t>Úloha podporuje tieto opatrenia z Implementačného plánu Stratégie environmentálnej politiky SR do roku 2030 (Envirostratégia 2030): 265, 266</t>
  </si>
  <si>
    <t>Regionálne programy praktickej EVVO v SEV SAŽP Dropie</t>
  </si>
  <si>
    <t>Ing. Vajlíková</t>
  </si>
  <si>
    <t>MŠ, ZŠ, miestna samospráva, CHKO, osv. strediská, DSS</t>
  </si>
  <si>
    <t>Mgr. Páričková</t>
  </si>
  <si>
    <t>Úloha podporuje tieto opatrenia z Implementačného plánu Stratégie environmentálnej politiky SR do roku 2030 (Envirostratégia 2030): 266, 272</t>
  </si>
  <si>
    <t>Ing. Grófová</t>
  </si>
  <si>
    <t>Úloha podporuje tieto opatrenia z Implementačného plánu Stratégie environmentálnej politiky SR do roku 2030 (Envirostratégia 2030): 270, 282</t>
  </si>
  <si>
    <t>VIII. Výskum, medzinárodné záväzky, spolupráca a reporting</t>
  </si>
  <si>
    <t xml:space="preserve">členstvo SR v EÚ </t>
  </si>
  <si>
    <t>Úloha podporuje tieto opatrenia z Implementačného plánu Stratégie environmentálnej politiky SR do roku 2030 (Envirostratégia 2030): 306, 299, 302</t>
  </si>
  <si>
    <t>Zabezpečenie aktivít vo vzťahu k plneniu reportingových povinností, ktoré SR vyplývajú z právnych predpisov EÚ týkajúcich sa problematiky životného prostredia</t>
  </si>
  <si>
    <t>Zabezpečenie aktivít vo vzťahu k plneniu reportingových povinností, ktoré SR vyplývajú z právnych predpisov EÚ týkajúcich sa oblasti odpadov</t>
  </si>
  <si>
    <t>COHEM/ SOH</t>
  </si>
  <si>
    <t>Ing. Novikmecová</t>
  </si>
  <si>
    <t>vyhl. ŠÚ SR č. 425/2023 Z. z. uzn. vlády SR č. 327/2022</t>
  </si>
  <si>
    <t xml:space="preserve">Aktivita 2: Elektronická evidencia správ predložených Európskej komisii za oblasť odpadov
</t>
  </si>
  <si>
    <t>Úloha podporuje tieto opatrenia z Implementačného plánu Stratégie environmentálnej politiky SR do roku 2030 (Envirostratégia 2030):  298</t>
  </si>
  <si>
    <t>Zabezpečenie plnenia vybraných povinností SR, vyplývajúcich z členstva v OECD</t>
  </si>
  <si>
    <t>MŽP SR, MPRV SR, SHMÚ, VÚVH, ŠÚ SR</t>
  </si>
  <si>
    <t>Členstvo SR v OECD</t>
  </si>
  <si>
    <r>
      <rPr>
        <b/>
        <sz val="9"/>
        <rFont val="Calibri"/>
        <family val="2"/>
        <charset val="238"/>
      </rPr>
      <t xml:space="preserve">Stručná anotácia úlohy: </t>
    </r>
    <r>
      <rPr>
        <sz val="9"/>
        <rFont val="Calibri"/>
        <family val="2"/>
        <charset val="238"/>
      </rPr>
      <t xml:space="preserve">
Zabezpečovanie úloh vyplývajúcich zo zastúpenia SR vo Working Party on Environmental Information (WPEI) a v Joint Working Party on Agriculture and Environment (JWPAE). Koordinácia poskytovania informácií za SR za oblasť životného prostredia v zmysle požiadaviek OECD.</t>
    </r>
  </si>
  <si>
    <r>
      <t xml:space="preserve">Úloha podporuje tieto opatrenia z Implementačného plánu Stratégie environmentálnej politiky SR do roku 2030 (Envirostratégia 2030): </t>
    </r>
    <r>
      <rPr>
        <sz val="9"/>
        <rFont val="Calibri"/>
        <family val="2"/>
        <charset val="238"/>
      </rPr>
      <t xml:space="preserve"> Úloha podporuje opatrenia vyplývajúce z medzinárodných záväzkov</t>
    </r>
  </si>
  <si>
    <t>Zabezpečovanie plnenia povinností SR, vyplývajúcich z členstva SR v EEA, sieti Eionet a členstva Slovenskej agentúry životného prostredia v EPA Network</t>
  </si>
  <si>
    <t>EEA, organizácie Eionet SK</t>
  </si>
  <si>
    <t>Úloha podporuje tieto opatrenia z Implementačného plánu Stratégie environmentálnej politiky SR do roku 2030 (Envirostratégia 2030): ID:193, 194, 203, 266, 286, 287, 300, 303, 304, 306.</t>
  </si>
  <si>
    <t>Regionálne centrum Bazilejského dohovoru</t>
  </si>
  <si>
    <t xml:space="preserve">projekt OSN-UNEP/SBD/SAŽP No. BS-3100/97-01 </t>
  </si>
  <si>
    <t>Úloha podporuje tieto opatrenia z Implementačného plánu Stratégie environmentálnej politiky SR do roku 2030 (Envirostratégia 2030): ID 193 - 204</t>
  </si>
  <si>
    <t>Manažment projektov Regionálneho centra Bazilejského dohovoru</t>
  </si>
  <si>
    <t>2. Projekt „Prevencia plastového odpadu – rozšírená zodpovednosť výrobcov ako účinný nástroj na zníženie vplyvu plastového odpadu na životné prostredie“ (Bielorusko, Gruzínsko, Moldavsko); 
   - analýzy z jednotlivých krajín, workshop, study tour, usmernenie pre implementáciu RZV</t>
  </si>
  <si>
    <t>Geoparky SR v interakcii A – Abiotic, B – Biotic, C – Culture</t>
  </si>
  <si>
    <t>Veda, výskum a inovácie</t>
  </si>
  <si>
    <t xml:space="preserve">Mgr. Lipták, PhD. </t>
  </si>
  <si>
    <t>MŽP SR, TU KE, UMB BB, SAV, JU ČB, Univ.Belehrad a iné</t>
  </si>
  <si>
    <t xml:space="preserve">Úloha podporuje tieto opatrenia z Implementačného plánu Stratégie environmentálnej politiky SR do roku 2030 (Envirostratégia 2030): ID 122 – 124, ID 125 – 126, ID 127 </t>
  </si>
  <si>
    <t xml:space="preserve">IX. Podpora štátnej environmentálnej politiky </t>
  </si>
  <si>
    <t>Podpora štátnej environmentálnej politiky prostredníctvom implementácie v environmentálnych projektoch SAŽP</t>
  </si>
  <si>
    <t>Ing. Čunderlíková</t>
  </si>
  <si>
    <r>
      <rPr>
        <b/>
        <sz val="9"/>
        <rFont val="Calibri"/>
        <family val="2"/>
        <charset val="238"/>
      </rPr>
      <t xml:space="preserve">Stručná anotácia úlohy: </t>
    </r>
    <r>
      <rPr>
        <sz val="9"/>
        <rFont val="Calibri"/>
        <family val="2"/>
        <charset val="238"/>
      </rPr>
      <t xml:space="preserve">
Cieľom úlohy je podpora štatutárnych činností prostredníctvom implementácie environmentálnych projektov v SAŽP v úzkej spolupráci s príslušnými organizačnými zložkami SAŽP. Zahŕňa aktívne sledovanie možných zdrojov financovania environmentálnych projektov, koordináciu pri plánovaní projektov vzhľadom na disponibilné ľudské zdroje, prípravu projektových žiadostí, vedenie centrálnej evidencie projektov SAŽP, podporu projektového manažmentu vo fáze implementácie a monitoringu, poskytovanie informácií o projektovej činnosti pre rozhodovacie procesy, podpora samotnej implementácie environmentálnych projektov SAŽP.</t>
    </r>
  </si>
  <si>
    <r>
      <rPr>
        <b/>
        <sz val="9"/>
        <rFont val="Calibri"/>
        <family val="2"/>
        <charset val="238"/>
      </rPr>
      <t>Predpokladané výstupy:</t>
    </r>
    <r>
      <rPr>
        <sz val="9"/>
        <rFont val="Calibri"/>
        <family val="2"/>
        <charset val="238"/>
      </rPr>
      <t xml:space="preserve"> 
1. Implementované projekty
</t>
    </r>
  </si>
  <si>
    <t>2. Podané projektové žiadosti</t>
  </si>
  <si>
    <t>3. Úspešne ukončené projekty</t>
  </si>
  <si>
    <t>Projekty spolu</t>
  </si>
  <si>
    <t>CASRI</t>
  </si>
  <si>
    <t>TRANSCEND</t>
  </si>
  <si>
    <t>Plán obnovy</t>
  </si>
  <si>
    <t>Odborná činnosť</t>
  </si>
  <si>
    <t>Režijná činnosť</t>
  </si>
  <si>
    <t xml:space="preserve">Nezabezpečené finančné prostriedky </t>
  </si>
  <si>
    <t>Spolu z rozpočtu MŽP SR zdroj 111</t>
  </si>
  <si>
    <t>Výdavky z iných zdrojov celkovo</t>
  </si>
  <si>
    <t>výdavky na úlohu</t>
  </si>
  <si>
    <t>Finančné zabezpečenie úlohy z iných zdrojov (eur) - predpokladaný rozpočet</t>
  </si>
  <si>
    <t>Dôvod vypracovania</t>
  </si>
  <si>
    <t xml:space="preserve">Názov úlohy                 </t>
  </si>
  <si>
    <t>ID úlohy</t>
  </si>
  <si>
    <t>Oblasť I. - názov oblasti</t>
  </si>
  <si>
    <r>
      <t>Predpokladané aktivity:</t>
    </r>
    <r>
      <rPr>
        <sz val="10"/>
        <color theme="1"/>
        <rFont val="Times New Roman"/>
        <family val="1"/>
        <charset val="238"/>
      </rPr>
      <t xml:space="preserve">
MS1 Webstránka projektu CASRI vrátane predstavenia cieľov, partnerov, metód a jej priebežnej akualizácie
MS2 Kick-off meeting vrátane tvorby a predstavenia propagačných materiálov projektu
MS3 Register národných kľúčových stakeholderov zainvolvovaných v CASRI
MS4 Templát pre evidenciu výsledkov: 1) potreby výskumu a inovácií; 2) na dôkazoch založenej tvorby politík; 3) finančné schémy; 4) potreby a návrhy pre výskum a inovácie
MS5 Tvorba návrhu pre hodnotenie a syntézu výsledkov k vzájomným témam CASRI 
MS6 Tvorba stretegického plánu pre výskum a inovácie vrátane usporiadania workshopu pre potreby doplnenia a identifikácie priorít
MS7 Vyhodnotenie implementačných modelov
MS8 Implementačný workshop zameraný na diskusiu ohľadom navrhovaného implementačného modelu a plánu
MS9 Záverečná konferencia/workshop s ohľadom na prezentáciu fiinálnych výsledkov projektu pre všetkých zainteresevaných subjektov v CASRI
</t>
    </r>
  </si>
  <si>
    <r>
      <t>Predpokladané výstupy:</t>
    </r>
    <r>
      <rPr>
        <sz val="10"/>
        <color theme="1"/>
        <rFont val="Times New Roman"/>
        <family val="1"/>
        <charset val="238"/>
      </rPr>
      <t xml:space="preserve">
D1.1 Plán dátového manažmentu 
D1.2 Report ohľadne etiky, rodovej rovnosti a rešpektovania diverzity CASRI
D2.1 Národné reporty, a národné review ohľadne potireb výskumu a inovácií v oblasti udržateľnosti, financovania, vrátane rozhrania na vedeckých dôkazoch založenej tvorby politík
D3.1 Report ohľadne zdieľaných menovateľov a tém CASRI
D3.2 Match-making resp. porovnávací proces vybraných tém 
D4.1 CASRI strategický plán pre výskum a inovácie
D4.2 Mapa finančných možností pre výskum a inovácie v oblasti udržateľnosti
D5.1 Implementačný plán vrátanne odporúčaní pre implementáciu strategického plánu pre výskum a inovácie
D5.2 Memorandum o porozumení vo vzťahu k spoločným zámerom
D5.3 Stavebné piliere pre dlhodobú spoluprácu a financovanie
D5.4 Tvorba spoločných projektov a aktivít pre potreby technologickej podpory a socioekonomickej akceptácie výsledkov a potrieb pre výskum a inovácie v oblasti udržateľnosti 
D6.1 Definovanie súdržnéj spolupráce so stakeholdermi 
D6.2 Plán pre komunikáciu a disemináciu výsledkov
</t>
    </r>
  </si>
  <si>
    <t>LIFE IP - Zlepšenie kvality ovzdušia</t>
  </si>
  <si>
    <r>
      <t xml:space="preserve">Stručná anotácia úlohy:
</t>
    </r>
    <r>
      <rPr>
        <sz val="10"/>
        <color theme="1"/>
        <rFont val="Times New Roman"/>
        <family val="1"/>
        <charset val="238"/>
      </rPr>
      <t>Projekt LIFE IP – Zlepšenie kvality ovzdušia sa zameriava na implementáciu konkrétnych opatrení na zlepšenie kvality ovzdušia a taktiež podporuje vzdelávacie, komunikačné a monitorovacie aktivity zapojených partnerov v oblasti kvality a ochrany ovzdušia a efektívne riadenie vytvorením národnej siete manažérov kvality ovzdušia. Tematicky sa projekt zameriava na oblasť lokálneho vykurovania domácností a dopravy, pričom sa sledujú znečisťujúce látky, ktoré produkujú tieto zdroje, najmä prachové častice PM</t>
    </r>
    <r>
      <rPr>
        <vertAlign val="subscript"/>
        <sz val="10"/>
        <color theme="1"/>
        <rFont val="Times New Roman"/>
        <family val="1"/>
        <charset val="238"/>
      </rPr>
      <t>10</t>
    </r>
    <r>
      <rPr>
        <sz val="10"/>
        <color theme="1"/>
        <rFont val="Times New Roman"/>
        <family val="1"/>
        <charset val="238"/>
      </rPr>
      <t>.</t>
    </r>
  </si>
  <si>
    <r>
      <t xml:space="preserve">Predpokladané aktivity:
</t>
    </r>
    <r>
      <rPr>
        <b/>
        <sz val="10"/>
        <color theme="1"/>
        <rFont val="Times New Roman"/>
        <family val="1"/>
        <charset val="238"/>
      </rPr>
      <t>Aktivity projektu budú sústredené najmä na dosiahnutie týchto plánovaných míľnikov projektu:</t>
    </r>
    <r>
      <rPr>
        <sz val="10"/>
        <color theme="1"/>
        <rFont val="Times New Roman"/>
        <family val="1"/>
        <charset val="238"/>
      </rPr>
      <t xml:space="preserve">
• M7.1-5 Výročné zhromaždenie konzorcia (General Assemblies),
• M1.1-4 Každoročný národný workshop (Annual local workshops),
• M1.5-6 1. medzinárodný workshop stakeholderov (International workshops),
• M2.1 Draft správy ku spolutvorbe (Draft of reports on co-creation),
• M3.2 Pokročilá databáza simulácii (Intermediate database of simulations),
• M4.2 Pokročilá databáza scenárov (Intermediate scenarios database),
• M6.4 Draft biznis plánu (Business plan draft).
</t>
    </r>
    <r>
      <rPr>
        <b/>
        <sz val="10"/>
        <color theme="1"/>
        <rFont val="Times New Roman"/>
        <family val="1"/>
        <charset val="238"/>
      </rPr>
      <t xml:space="preserve">Dosiahnutie týchto míľnikov a výstupov si bude ďalej vyžadovať rôzne iné a podporné aktivity: </t>
    </r>
    <r>
      <rPr>
        <sz val="10"/>
        <color theme="1"/>
        <rFont val="Times New Roman"/>
        <family val="1"/>
        <charset val="238"/>
      </rPr>
      <t xml:space="preserve">
• Množstvo online stretnutí a emailová komunikácia s partnermi, či už projektovými, alebo so zainteresovanými stranami,
• Účasť na konferenciách, workshopoch a webinároch TRANSCENDu a jeho partnerských projektov,
• Propagácia a informovanosť: diseminácia výstupov a noviniek projektu na sociálnych sieťach a webovej stránke SAŽP, spolupráca na newslettri a letákoch (v gescii partnerov), predstavenie projektu na rôznych fórach.</t>
    </r>
  </si>
  <si>
    <r>
      <t xml:space="preserve">Predpokladané výstupy:
</t>
    </r>
    <r>
      <rPr>
        <b/>
        <sz val="10"/>
        <color theme="1"/>
        <rFont val="Times New Roman"/>
        <family val="1"/>
        <charset val="238"/>
      </rPr>
      <t xml:space="preserve">Budú pokračovať aktivity smerujúce k výstupom: </t>
    </r>
    <r>
      <rPr>
        <sz val="10"/>
        <color theme="1"/>
        <rFont val="Times New Roman"/>
        <family val="1"/>
        <charset val="238"/>
      </rPr>
      <t xml:space="preserve">
• D6.3-6 Exploatácia, diseminácia a komunikačné správy (Exploitation, diss. and communication reports)
• D7.3-6 Progres, impakt a nepredvídané riziká (Progress, Impact and Contingency Risk)</t>
    </r>
    <r>
      <rPr>
        <b/>
        <u/>
        <sz val="10"/>
        <color theme="1"/>
        <rFont val="Times New Roman"/>
        <family val="1"/>
        <charset val="238"/>
      </rPr>
      <t xml:space="preserve">
</t>
    </r>
    <r>
      <rPr>
        <sz val="10"/>
        <color theme="1"/>
        <rFont val="Times New Roman"/>
        <family val="1"/>
        <charset val="238"/>
      </rPr>
      <t>• D2.2-5 Správa ku spolutvorbe (Co-creation Reports, I-IV)
• D1.4 Správa o znalostnej sieti  za prvú polovicu trvania projektu (Knowledge networks mid-term report)
• D4.5 Databáza scenárov a zdrojová kniha (Scenarios database &amp; sourcebook)</t>
    </r>
    <r>
      <rPr>
        <b/>
        <u/>
        <sz val="10"/>
        <color theme="1"/>
        <rFont val="Times New Roman"/>
        <family val="1"/>
        <charset val="238"/>
      </rPr>
      <t xml:space="preserve">
</t>
    </r>
  </si>
  <si>
    <t>Človekohodiny</t>
  </si>
  <si>
    <t>Ing. Beňák</t>
  </si>
  <si>
    <t>ŠÚ SR, MŽP SR</t>
  </si>
  <si>
    <r>
      <t>OEVVO/</t>
    </r>
    <r>
      <rPr>
        <b/>
        <sz val="9"/>
        <rFont val="Calibri"/>
        <family val="2"/>
      </rPr>
      <t>IEP</t>
    </r>
    <r>
      <rPr>
        <b/>
        <sz val="9"/>
        <rFont val="Calibri"/>
        <family val="2"/>
        <charset val="238"/>
      </rPr>
      <t xml:space="preserve">
SZKOO</t>
    </r>
  </si>
  <si>
    <t>Zelené obce Slovenska 2 / Program Slovensko 2021 - 2027</t>
  </si>
  <si>
    <r>
      <t>Predpokladané výstupy</t>
    </r>
    <r>
      <rPr>
        <sz val="10"/>
        <color theme="1"/>
        <rFont val="Times New Roman"/>
        <family val="1"/>
        <charset val="238"/>
      </rPr>
      <t>: Výsadba prvkov zelenej infraštruktúry zrealizovaná v 245 obciach</t>
    </r>
  </si>
  <si>
    <r>
      <t>Predpokladané aktivity</t>
    </r>
    <r>
      <rPr>
        <sz val="10"/>
        <color theme="1"/>
        <rFont val="Times New Roman"/>
        <family val="1"/>
        <charset val="238"/>
      </rPr>
      <t>: Výsadba prvkov zelenej infraštruktúry</t>
    </r>
  </si>
  <si>
    <t>Program Slovensko 2021 - 2027</t>
  </si>
  <si>
    <t>Zelené obce Slovenska 2</t>
  </si>
  <si>
    <t>Vodozádržné opatrenia na adaptáciu na zmenu klímy v sídlach a krajine a/alebo ochranu pred povodňami - Dažďová záhrada / Program Slovensko 2021 - 2027</t>
  </si>
  <si>
    <t>Vodozádržné opatrenia na adaptáciu na zmenu klímy v sídlach a krajine a/alebo ochranu pred povodňami - Dažďová záhrada</t>
  </si>
  <si>
    <r>
      <t>Predpokladané aktivity</t>
    </r>
    <r>
      <rPr>
        <sz val="10"/>
        <color theme="1"/>
        <rFont val="Times New Roman"/>
        <family val="1"/>
        <charset val="238"/>
      </rPr>
      <t>: Vybudovanie dažďovej záhrady v areáli SAŽP Banská Bystrica</t>
    </r>
  </si>
  <si>
    <r>
      <t>Predpokladané výstupy</t>
    </r>
    <r>
      <rPr>
        <sz val="10"/>
        <color theme="1"/>
        <rFont val="Times New Roman"/>
        <family val="1"/>
        <charset val="238"/>
      </rPr>
      <t>: Vybudované vodozádržné opatrenie na adaptáciu na zmenu klímy</t>
    </r>
  </si>
  <si>
    <r>
      <t xml:space="preserve">Stručná anotácia úlohy:
</t>
    </r>
    <r>
      <rPr>
        <sz val="10"/>
        <color theme="1"/>
        <rFont val="Times New Roman"/>
        <family val="1"/>
        <charset val="238"/>
      </rPr>
      <t>Projekt TRANSCEND má za cieľ nájsť riešenia a urýchliť prijatie opatrení na zvládnutie nedostatku vody v dôsledku zmeny klímy a neefektívneho hospodárenia. Tieto opatrenia sú súčasťou transformačných adaptačných politík (TAP), ktoré sa snažia prispôsobiť sa budúcim zmenám a zároveň podporovať spravodlivý a udržateľný ekonomický rast a dobrú kvalitu života. TAP zahŕňajú inovatívne spôsoby rozdeľovania vodných zdrojov a ekonomické nástroje, ktoré sú prispôsobené neistotám budúcnosti. Zdroj financovania: 11GR - Programy priamo riadené EÚ (HORIZON)</t>
    </r>
  </si>
  <si>
    <r>
      <t>Stručná anotácia úlohy</t>
    </r>
    <r>
      <rPr>
        <sz val="10"/>
        <color theme="1"/>
        <rFont val="Times New Roman"/>
        <family val="1"/>
        <charset val="238"/>
      </rPr>
      <t>: Národný projekt Zelené obce Slovenska 2 je zameraný na zachovanie a obnovu biodiverzity a ekosystémov mimo chránených území. Národný projekt sa zameriava najmä na realizačné opatrenia na úrovni obnovy, budovania a zachovania prírodných a poloprírodných oblastí, ako prvku zelenej infraštruktúry, a to prostredníctvom výsadby vegetačných prvkov. Národným projektom sa prispeje k zlepšeniu stavu kvality životného prostredia, a to prostredníctvom drevinovej revitalizácie existujúcich ekosystémov. Zdroje financovania: 1BA1 - Európsky fond regionálneho rozvoja, 1BA2 - Európsky fond regionálneho rozvoja</t>
    </r>
  </si>
  <si>
    <r>
      <t>Stručná anotácia úlohy</t>
    </r>
    <r>
      <rPr>
        <sz val="10"/>
        <color theme="1"/>
        <rFont val="Times New Roman"/>
        <family val="1"/>
        <charset val="238"/>
      </rPr>
      <t>: Projekt daždovej záhrady je multifunkčná stavba, ktorá sa skladá z troch hlavných častí. Je to dažďová záhrada, jazierko a akumulačné nádrže. Táto komplexita zabezpečí flexibilitu hospodárenia s dažďovou vodou zvedenou z časti budovy Slovenskej agentúry životného prostredia počas extrémnych prejavov počasia spôsobenými zmenou klímy. Stavba v prípade dažďov bude vodu zbierať najprv do jazierka, odkiaľ sa bude prelievať do dažďovej záhrady, kde bude prirodzene vsakovať a zároveň z jazierka bude napĺňať akumulačné podzemné nádrže. V prípade extrémneho sucha bude zadržaná voda používaná na zalievanie okolitých plôch. Stavba bude zadržiavať dažďovú vodu z plochy 1027 m2 a predpokladané zadržané množstvo vody za rok sa odhaduje na 904m3. Táto stavba bude využívaná aj ako dobrý príklad z praxe pre samosprávy a bude slúžiť na edukačné aktivity odboru environmentálnej výchovy, vzdelávania a osvety. Pravdepodobne zdroje financovania: 1BA1 - Európsky fond regionálneho rozvoja, 1BA2 - Európsky fond regionálneho rozvoja</t>
    </r>
  </si>
  <si>
    <t>(*)</t>
  </si>
  <si>
    <t>nezabezpečené výdavky. Plnenie úlohy viazané na dofinancovanie MŽP SR</t>
  </si>
  <si>
    <t>Nezabezpečené výdavky na úlohu</t>
  </si>
  <si>
    <t>Výdavky na úlohu</t>
  </si>
  <si>
    <r>
      <rPr>
        <b/>
        <sz val="9"/>
        <rFont val="Calibri"/>
        <family val="2"/>
        <charset val="238"/>
      </rPr>
      <t xml:space="preserve">Stručná anotácia úlohy: </t>
    </r>
    <r>
      <rPr>
        <sz val="9"/>
        <rFont val="Calibri"/>
        <family val="2"/>
        <charset val="238"/>
      </rPr>
      <t xml:space="preserve">
Úloha je zameraná na realizáciu informačných aktivít na podporu transformácie hospodárstva SR na zelené hospodárstvo vrátane obehového hospodárstva, efektívnejšieho využívania prírodných zdrojov, ako aj dosiahnutie udržateľného rozvoja tak, ako to pre SR vyplýva z prijatých medzinárodných, európskych a národných dokumentov. Zvyšovanie informovanosti odbornej i laickej verejnosti tvorí dôležitú súčasť pri procesoch prechodu na udržateľné hospodárstvo.</t>
    </r>
  </si>
  <si>
    <t>OES/SEPP</t>
  </si>
  <si>
    <r>
      <rPr>
        <b/>
        <sz val="9"/>
        <rFont val="Calibri"/>
        <family val="2"/>
        <charset val="238"/>
      </rPr>
      <t>Predpokladané výstupy:</t>
    </r>
    <r>
      <rPr>
        <sz val="9"/>
        <rFont val="Calibri"/>
        <family val="2"/>
        <charset val="238"/>
      </rPr>
      <t xml:space="preserve"> 
</t>
    </r>
  </si>
  <si>
    <t>OSSR/IEP (RKEP),  SZKOO/SOPB</t>
  </si>
  <si>
    <t>Mgr. Klemmová Gregušková, PhD.</t>
  </si>
  <si>
    <t>Návrh Plánu hlavných úloh Slovenskej agentúry životného prostredia na rok 2026</t>
  </si>
  <si>
    <t>12.2026</t>
  </si>
  <si>
    <r>
      <rPr>
        <b/>
        <sz val="9"/>
        <rFont val="Calibri"/>
        <family val="2"/>
        <charset val="238"/>
      </rPr>
      <t xml:space="preserve">Predpokladané výstupy: </t>
    </r>
    <r>
      <rPr>
        <sz val="9"/>
        <rFont val="Calibri"/>
        <family val="2"/>
        <charset val="238"/>
      </rPr>
      <t xml:space="preserve">
Aktivita 1: 
1.1. Analýzy reportingových povinností SR voči EK relevantných pre oblasť odpadov
1.2. Zoznam reportingových povinností relevantných pre oblasť odpadov v roku 2027</t>
    </r>
  </si>
  <si>
    <r>
      <rPr>
        <b/>
        <sz val="9"/>
        <rFont val="Calibri"/>
        <family val="2"/>
        <charset val="238"/>
      </rPr>
      <t xml:space="preserve">Stručná anotácia úlohy: </t>
    </r>
    <r>
      <rPr>
        <sz val="9"/>
        <rFont val="Calibri"/>
        <family val="2"/>
        <charset val="238"/>
      </rPr>
      <t xml:space="preserve">
Cieľom úlohy je zlepšiť stav ochrany druhov a biotopov, posilniť biodiverzitu, podporiť udržateľné a efektívne využívanie prírodných zdrojov, zabezpečiť ochranu životného prostredia a prispieť k adaptácii na zmenu klímy. Navrhovaná úloha nadväzuje na hlavné politické priority EÚ, predovšetkým na Európsku zelenú dohodu, Stratégiu EÚ v oblasti biodiverzity a Stratégiu EÚ pre adaptáciu na zmenu klímy, pričom predstavuje spôsob, ako podporiť zachovanie biodiverzity a zvýšiť odolnosť Európy voči negatívnym dôsledkom klimatickej zmeny.
Dokumenty Miestneho územného systému ekologickej stability (MÚSES), ktorých súčasťou je návrh navzájom prepojených ekosystémov, ich zložiek a prvkov, zabezpečujú rozmanitosť prírodných podmienok a foriem života v krajine. Po ich schválení a zapracovaní do územnoplánovacej dokumentácie sa stanú záväzným ekologickým regulatívom pre plánovacie procesy, čím sa naplní jeden z hlavných cieľov tejto úlohy.
Samotné riešenie úlohy bude prebiehať vo viacerých etapách, ktoré zahŕňajú nastavenie postupu schvaľovania dokumentov MÚSES v spolupráci s Ministerstvom životného prostredia SR, súčinnosť pri procese ich prerokovania s dotknutými subjektmi, vyhodnocovanie pripomienok a následnú finálnu úpravu spracovaných dokumentov. Na tieto aktivity nadviaže zverejnenie schválených dokumentov v systéme na generovanie dokumentov MÚSES a sprístupnenie priestorových údajov o navrhovaných prvkoch prostredníctvom metaúdajov, pričom údaje o ÚSES budú systematicky poskytované orgánom verejnej správy. Dôležitou súčasťou riešenia bude aj propagácia a osveta v oblasti RÚSES a MÚSES prostredníctvom účasti na konferenciách, seminároch a odborných podujatiach, ako aj zvyšovanie povedomia o význame ÚSES a zelenej infraštruktúry na úrovni samospráv realizáciou odborných školení.</t>
    </r>
  </si>
  <si>
    <t>OSKSR/SOPK</t>
  </si>
  <si>
    <t>Mgr. Bohálová</t>
  </si>
  <si>
    <t>uzn. vlády 372/2022</t>
  </si>
  <si>
    <r>
      <rPr>
        <b/>
        <sz val="9"/>
        <rFont val="Calibri"/>
        <family val="2"/>
        <charset val="238"/>
      </rPr>
      <t xml:space="preserve">Stručná anotácia úlohy: </t>
    </r>
    <r>
      <rPr>
        <sz val="9"/>
        <rFont val="Calibri"/>
        <family val="2"/>
        <charset val="238"/>
      </rPr>
      <t xml:space="preserve">
Komplexná podpora procesu posudzovania vplyvov na ŽP v zmysle  zákona č. 24/2006 Z. z. o posudzovaní vplyvov na životné prostredie a o zmene a doplnení niektorých zákonov v znení neskorších predpisov (ďalej len "zákon 24/2006 Z.z.") v súlade so zásadami udržateľného rozvoja SR a s medzinárodnými dokumentmi , posúdenie predpokladaných vplyvov pripravovaných strategických dokumentov s celoštátnym dosahom na životné prostredie a metodická podpora procesu posudzovania podľa zákona 24/2006 Z.z. v súvislosti s implementáciou predpisov v oblasti životného prostredia.</t>
    </r>
  </si>
  <si>
    <r>
      <rPr>
        <b/>
        <sz val="9"/>
        <rFont val="Calibri"/>
        <family val="2"/>
        <charset val="238"/>
      </rPr>
      <t xml:space="preserve">Predpokladané výstupy: 
</t>
    </r>
    <r>
      <rPr>
        <sz val="9"/>
        <rFont val="Calibri"/>
        <family val="2"/>
        <charset val="238"/>
      </rPr>
      <t xml:space="preserve">1. Obsahovo presné, aktuálne a štandardom zodpovedajúce statické stránky
</t>
    </r>
  </si>
  <si>
    <t xml:space="preserve">2. Publicistika a spravodajstvo na aktuálne témy - rast návštevnosti
</t>
  </si>
  <si>
    <t>3. Webové sídlo optimalizované pre vyhľadávače - vyššie pozície vo vyhľadávačoch, vyššia návštevnosť</t>
  </si>
  <si>
    <t>4. Funkčný redakčný systém - vyššia efektívnosť, menej administratívnej záťaže</t>
  </si>
  <si>
    <t>zákon 569/2007 Z. z, zákon č. 409/2011 Z. z.</t>
  </si>
  <si>
    <t>MŽP SR, TU KE, SAV, geoparky SR</t>
  </si>
  <si>
    <t xml:space="preserve">zákon č. 543/2002 Z.z. 
UV SR č. 15/2015
OP MŽP SR č. 1/2016
memorandum V4-5/2023
UV SR č. 6583-27983/2024/OVA </t>
  </si>
  <si>
    <t>3. Aktívna účasť na environmentálno-edukačných aktivitách a programoch (napr. Týždeň európskych geoparkov v podmienkach SR a Medzinárodný deň geodiverzity na Slovensku).</t>
  </si>
  <si>
    <r>
      <t xml:space="preserve">Úloha podporuje tieto opatrenia z Implementačného plánu Stratégie environmentálnej politiky SR do roku 2030 (Envirostratégia 2030): </t>
    </r>
    <r>
      <rPr>
        <sz val="9"/>
        <rFont val="Calibri"/>
        <family val="2"/>
        <charset val="238"/>
      </rPr>
      <t>279; súvisiace ciele 4.7, 12.8</t>
    </r>
  </si>
  <si>
    <r>
      <rPr>
        <b/>
        <sz val="9"/>
        <rFont val="Calibri"/>
        <family val="2"/>
        <charset val="238"/>
      </rPr>
      <t xml:space="preserve">Stručná anotácia úlohy: </t>
    </r>
    <r>
      <rPr>
        <sz val="9"/>
        <rFont val="Calibri"/>
        <family val="2"/>
        <charset val="238"/>
      </rPr>
      <t xml:space="preserve">
Úloha je zameraná na prevádzkovanie webových sídel, ktorých prevádzkovateľom je SAŽP. 
Cieľom úlohy je zabezpečiť prevádzku webových sídel tak, aby bola dosiahnutá miera súladu s legislatívnymi požiadavkami na prístupnosť webových sídel podľa technických možností. V rámci úlohy budú vybrané webové sídla upravované a spravované tak, aby boli vo formálnom súlade s minimálnymi požiadavkami pre webové sídla, podľa vyhlášky č. 78/2020 Z.z. Zároveň bude úlohou zabezpečená prevádzka a správa obsahu inštitucionálneho webového sídla www.sazp.sk a jeho intranetovej verzie.</t>
    </r>
  </si>
  <si>
    <t xml:space="preserve">Prevádzka pracoviska EIA/SEA a posudzovanie vplyvov navrhovaných činností a strategických dokumentov na ŽP </t>
  </si>
  <si>
    <t>zákon 211/2000 Z.z., 205/2004 Z. z. a iné</t>
  </si>
  <si>
    <t>Vyhodnotenie súboru indikátorov stavu a ochrany biodiverzity</t>
  </si>
  <si>
    <t>zákon 211/2000 Z.z., 205/2004 Z. z., uznesenie Vlády SR č. 18/2001 a iné</t>
  </si>
  <si>
    <t>Podpora cieľov / čiastkových cieľov udržateľného rozvoja (SDGs):  6.6; 11.4; 15</t>
  </si>
  <si>
    <t>Úloha podporuje tieto opatrenia z Implementačného plánu Stratégie environmentálnej politiky SR do roku 2030 (Envirostratégia 2030): ID: 105</t>
  </si>
  <si>
    <t>Podpora Terminologickej komisie MŽP SR</t>
  </si>
  <si>
    <t>LIFE24-IPC-SK-NatAdaptSK / LIFE</t>
  </si>
  <si>
    <t>AirQuality /LIFE</t>
  </si>
  <si>
    <t>CASRI / HORIZON</t>
  </si>
  <si>
    <t>TRANSCEND / HORIZON</t>
  </si>
  <si>
    <t>PCP WISE / HORIZON</t>
  </si>
  <si>
    <t>3. Používateľské a aplikačné rozhranie ISVS v súlade so štandardami vyhlášky č. 78/2020 Z. z.</t>
  </si>
  <si>
    <r>
      <rPr>
        <b/>
        <sz val="9"/>
        <rFont val="Calibri"/>
        <family val="2"/>
        <charset val="238"/>
      </rPr>
      <t xml:space="preserve">Stručná anotácia úlohy: </t>
    </r>
    <r>
      <rPr>
        <sz val="9"/>
        <rFont val="Calibri"/>
        <family val="2"/>
        <charset val="238"/>
      </rPr>
      <t xml:space="preserve">
Projekt zabezpečuje spoľahlivú prevádzku databáz prevádzkovaných na  SAŽP - Sekcia environmentálnej informatiky, ktorá je základným predpokladom pre činnosť nadväzujúcich informačných systémov a aplikácií využívajúcich údaje v nich uskladnené..</t>
    </r>
  </si>
  <si>
    <t>Mgr. Miháliková</t>
  </si>
  <si>
    <t>SIŽP</t>
  </si>
  <si>
    <t>zákon č. 128/2015 Z. z.</t>
  </si>
  <si>
    <t>Technická podpora Národného kontaktného bodu (National Focal Point) pre Štokholmský dohovor</t>
  </si>
  <si>
    <r>
      <rPr>
        <b/>
        <sz val="9"/>
        <rFont val="Calibri"/>
        <family val="2"/>
        <charset val="238"/>
      </rPr>
      <t xml:space="preserve">Stručná anotácia úlohy: </t>
    </r>
    <r>
      <rPr>
        <sz val="9"/>
        <rFont val="Calibri"/>
        <family val="2"/>
        <charset val="238"/>
      </rPr>
      <t xml:space="preserve">
Zabezpečenie niektorých úloh prenesených MŽP SR na SAŽP s cieľom plnenia vybraných ustanovení zákona č. 39/2013 Z. z. o integrovanej prevencii a kontrole znečisťovania životného prostredia a o zmene a doplnení niektorých zákonov v znení neskorších predpisov (ďalej len "zákon 39/2013 o IPKZ") a jeho vykonávacej vyhlášky č. 11/2016 Z .z.. Zabezpečenie prevádzky informačného systému IPKZ (IS IPKZ). Konzultačná a poradenská činnosť pre štátnu správu, prevádzkovateľov a verejnosť.</t>
    </r>
  </si>
  <si>
    <t>Správa a stave životného prostredia Slovenskej republiky v roku 2025</t>
  </si>
  <si>
    <t>Mapovanie krajinnej pokrývky</t>
  </si>
  <si>
    <r>
      <rPr>
        <b/>
        <sz val="9"/>
        <rFont val="Calibri"/>
        <family val="2"/>
        <charset val="238"/>
      </rPr>
      <t xml:space="preserve">Stručná anotácia úlohy: </t>
    </r>
    <r>
      <rPr>
        <sz val="9"/>
        <rFont val="Calibri"/>
        <family val="2"/>
        <charset val="238"/>
      </rPr>
      <t xml:space="preserve">
Cieľom úlohy je zabezpečiť mapovanie krajinnej pokrývky a zmien krajinnej pokrývky pre územie Slovenskej republiky pre referenčný rok 2024 podľa podľa európskej metodiky Corine Land Cover/Land Use a pre potreby iných úloh s vužitím družicových snímok a snímok z bezpilotného fotogrametrického systému
</t>
    </r>
  </si>
  <si>
    <t>Uzn. č. 415 z 10.5.2006
Uzn. 487 z 27.9.2023 (bod B.5.)
Štokholmský dohovor o perzistentných organických látkach</t>
  </si>
  <si>
    <t>zákon 24/2006 Z.z. ; Uzn. Vlády  8/2016</t>
  </si>
  <si>
    <t xml:space="preserve">Členstvo SR v EÚ, uzn. 8 z I.OPM-27.1.2012 </t>
  </si>
  <si>
    <t xml:space="preserve">zákon 543/2002, osvedčenie o spôsobilosti vykonávať výskum a vývoj (MŠVVaM) </t>
  </si>
  <si>
    <t>Zákon 469/2002 Z. z.</t>
  </si>
  <si>
    <t>uzn. vlády  1091/2007 Z. z.,
 87/2019 Z. z.</t>
  </si>
  <si>
    <r>
      <rPr>
        <b/>
        <sz val="9"/>
        <rFont val="Calibri"/>
        <family val="2"/>
        <charset val="238"/>
      </rPr>
      <t xml:space="preserve">Stručná anotácia úlohy: </t>
    </r>
    <r>
      <rPr>
        <sz val="9"/>
        <rFont val="Calibri"/>
        <family val="2"/>
        <charset val="238"/>
      </rPr>
      <t xml:space="preserve">
Inštitucionálne plnenie záväzkov SR v rámci schémy Spoločenstva pre environmentálne manažérstvo a audit (EMAS) zabezpečovaním požiadaviek na príslušný orgán SR pre EMAS vyplývajúce zo zákona NR SR č. 351/2012 o environmentálnom overovaní a registrácii organizácií v schéme Európskej únie pre environmentálne manažérstvo a audit a o zmene a doplnení niektorých zákonov vo väzbe na proces registrácie v zmysle platných právnych a technických predpisov a v súlade so zásadami trvalo udržateľného rozvoja a súvisiacimi strategickými dokumentmi na národnej a medzinárodnej úrovni.  Zabezpečovanie činnosti v európskych orgánoch schémy EMAS, účasti na zasadnutiach Fóra príslušných orgánov členských štátov a Výbore pre EMAS pri EK. Spolupráca s organizáciami inštitucionálneho rámca schémy EMAS na národnej a európskej úrovni. Poskytovanie informácií medzinárodným inštitúciám a národným subjektom v oblasti environmentálneho manažérstva a auditu a informácií súvisiacich s činnosťou príslušného orgánu SR pre EMAS.</t>
    </r>
  </si>
  <si>
    <t>Ing. Dudková</t>
  </si>
  <si>
    <t>Ing. Štibrányiová</t>
  </si>
  <si>
    <t>SEVVO/IEP</t>
  </si>
  <si>
    <t>MŽP SR</t>
  </si>
  <si>
    <t>SEVVO/IEP
SOPB</t>
  </si>
  <si>
    <t>MŽP SR, školy, mimovládne organiz</t>
  </si>
  <si>
    <t>SEVVO/ IEP</t>
  </si>
  <si>
    <t>SEVVO/IEP, SOPB</t>
  </si>
  <si>
    <t>RNDr. Mgr. Oľga Slobodníková, PhD.</t>
  </si>
  <si>
    <t>Dedina roka 2026; Implementácia programu obnovy dediny</t>
  </si>
  <si>
    <t>SEVVO/SOPB, IEP</t>
  </si>
  <si>
    <t>Mgr. Michaela Auxtova</t>
  </si>
  <si>
    <t xml:space="preserve">uzn.č. 222/1997 a č. 486/1999 </t>
  </si>
  <si>
    <t>Úloha podporuje tieto opatrenia z Implementačného plánu Stratégie environmentálnej politiky SR do roku 2030 (Envirostratégia 2030): 275, 276</t>
  </si>
  <si>
    <t>Realizácia aktivít na zvýšenie informovanosti a povedomia verejnosti o význame a hodnote vody</t>
  </si>
  <si>
    <t>Koncepcia vod. politiky SR do r. 2023</t>
  </si>
  <si>
    <t>Úloha podporuje tieto opatrenia z Implementačného plánu ES 2030: 306, 299, 302</t>
  </si>
  <si>
    <t>Zabezpečenie aktivít vo vzťahu k plneniu reportingových povinností, ktoré SR vyplývajú z právnych predpisov EÚ týkajúcich sa problematiky ochrany vôd a vodného hospodárstva</t>
  </si>
  <si>
    <t>VÚVH, SHMÚ, SVP, ÚVZ SR, MŽP SR</t>
  </si>
  <si>
    <t xml:space="preserve">Uzn. MŽP SR č. 119/2015 </t>
  </si>
  <si>
    <t>Zák.č.543/2002 Z. z
Zák.č.91/2010 Z. z
Zák.č. 539/2008 Z. z
PVV 2023-2027</t>
  </si>
  <si>
    <t>Budovanie povedomia v adaptácii na zmenu klímy - zakomponovaný v PHU 2026 "Celoslovenské programy..." u Páričkovej PHU 2026</t>
  </si>
  <si>
    <t>HORIZON</t>
  </si>
  <si>
    <t>THE CUSTOMISATION/PRE-OPERATIONALISATION OF WATER MANAGEMENT INNOVATIONS FROM SPACE FOR EUROPEAN CLIMATE RESILIENCE/PCP WISE</t>
  </si>
  <si>
    <r>
      <t>Stručná anotácia úlohy:</t>
    </r>
    <r>
      <rPr>
        <sz val="10"/>
        <color theme="1"/>
        <rFont val="Times New Roman"/>
        <family val="1"/>
        <charset val="238"/>
      </rPr>
      <t xml:space="preserve"> CASRI je Odboru výskumu a medzinárodnej spolupráce financovaný zo zdrojov Európskej Únie v rámci programu Horizont Európa. Daný projekt vznikol na pôde záujmovej skupiny (IG) EPAS (European Platform for Actionable Knowledge and Solutions for Sustainable Development) v rámci siete EPA Network – informačná sieť Európskej  agentúry životného prostredia (European Environment Agency (EEA)), ktorej je SAŽP členom. Cieľom daného projektu je identifikovať a koordinovať potreby výskumu a inovácií v oblasti životného prostredia a udržateľnosti. Dosiahnutie daných cieľov bude uskutočnené zrovnaním národných programov v týchto oblastiach a postavením výsledkov výskumu do komplementárnej roviny existujúcich programov EÚ a členských štátov. Zdroj fianancovania: 11GR - Programy priamo riadené EÚ (HORIZON)</t>
    </r>
  </si>
  <si>
    <r>
      <t>Predpokladané aktivity</t>
    </r>
    <r>
      <rPr>
        <sz val="10"/>
        <color theme="1"/>
        <rFont val="Times New Roman"/>
        <family val="1"/>
        <charset val="238"/>
      </rPr>
      <t xml:space="preserve">: 
    Projektový manažment a koordinácia
    Maximalizácia impaktu
    Príprava procesu obstarávania
    Realizácia obstarávania
    Klimatický význam a vplyv portfólia služieb pre koncových používateľov
    Etické požiadavky
SAŽP má na starosti prípravu a aktualizáciu plánu manažmentu údajov (WP1) a podporu prípadov použitia (WP3a4). Okrem toho sa očakáva aktívna participácia na ostatných projektových aktivitách. </t>
    </r>
  </si>
  <si>
    <r>
      <t>Stručná anotácia úlohy</t>
    </r>
    <r>
      <rPr>
        <sz val="10"/>
        <color theme="1"/>
        <rFont val="Times New Roman"/>
        <family val="1"/>
        <charset val="238"/>
      </rPr>
      <t>: 
Hlavným cieľom projektu je využitie inovatívneho postupu predkomerčného obstarávania (PCP) na vývoj a otestovanie informačno - technologických riešení pre podporu manažmentu vôd a klimatickej odolnosti v rámci Európy. Využitím vesmírnych technológií, a rôznych relevantných údajov údajov (z diaľkového prieskumu Zeme ako Copernicus, alebo priestorových údajov z iniciatívy INSPIRE) bude projekt adresovať výzvy súvisiace s povodňami, požiarmi a dopadmi na infraštruktúru vo vidieckych aj mestských oblastiach. Toto spoločné úsilie spája verejných obstarávateľov, výskumné inštitúcie a odborníkov z odvetvia, aby vytvorili a implementovali pokročilé klimatické služby, ktoré posilnia schopnosť Európy prispôsobiť sa a zmierniť účinky zmeny klímy. Zapojením do projektu PCP WISE získava Slovenská republika príležitosť:
    Premiérovo otestovať inovatívne možnosti verejného obstarávania;
    Využiť moderné technologické riešenia a potenciálu vesmírnych a priestorových údajov (Copernicus, INSPIRE a pod.);
    Posilniť medzinárodnú spoluprácu v oblasti environmentálneho výskumu;
    Prispieť k adaptácii na klimatické zmeny prostredníctvom inovácií.</t>
    </r>
  </si>
  <si>
    <t>LIFE/MŽP SR</t>
  </si>
  <si>
    <r>
      <rPr>
        <b/>
        <sz val="9"/>
        <rFont val="Calibri"/>
        <family val="2"/>
        <charset val="238"/>
      </rPr>
      <t>Predpokladané výstupy:</t>
    </r>
    <r>
      <rPr>
        <sz val="9"/>
        <rFont val="Calibri"/>
        <family val="2"/>
        <charset val="238"/>
      </rPr>
      <t xml:space="preserve"> 
1. Vyhodnotenie doterajšieho prevádzkovania a doterajšieho monitorovania skládky odpadov
</t>
    </r>
  </si>
  <si>
    <t>2. Harmonogram celého procesu rekultivácie skládky vrátane odhadu finančných nákladov na jednotlivé kroky</t>
  </si>
  <si>
    <t>3. Žiadosť o mimorozpočtové financovanie úlohy</t>
  </si>
  <si>
    <r>
      <t>Predpokladané výstupy</t>
    </r>
    <r>
      <rPr>
        <sz val="10"/>
        <color theme="1"/>
        <rFont val="Times New Roman"/>
        <family val="1"/>
        <charset val="238"/>
      </rPr>
      <t xml:space="preserve">: </t>
    </r>
    <r>
      <rPr>
        <b/>
        <u/>
        <sz val="10"/>
        <color theme="1"/>
        <rFont val="Times New Roman"/>
        <family val="1"/>
        <charset val="238"/>
      </rPr>
      <t xml:space="preserve">
</t>
    </r>
    <r>
      <rPr>
        <sz val="10"/>
        <color theme="1"/>
        <rFont val="Times New Roman"/>
        <family val="1"/>
        <charset val="238"/>
      </rPr>
      <t>1. Platforma pre zaujemcov o PCP - predkomercne verejne obstaravanie
PCP WISE - e-Procurement platform https://pcp-wise.tuttogare.it/pcp/dettaglio.php?codice=1
2. Vyhlaseny tender na PCP
581235-2025 - Competition - TED https://ted.europa.eu/en/notice/-/detail/581235-2025</t>
    </r>
  </si>
  <si>
    <t>OÚ, MŽP SR, SIŽP, SGÚDŠ, rezorty</t>
  </si>
  <si>
    <t xml:space="preserve">Ing. Navrátil </t>
  </si>
  <si>
    <r>
      <rPr>
        <b/>
        <sz val="9"/>
        <rFont val="Calibri"/>
        <family val="2"/>
        <charset val="238"/>
      </rPr>
      <t xml:space="preserve">Stručná anotácia úlohy: </t>
    </r>
    <r>
      <rPr>
        <sz val="9"/>
        <rFont val="Calibri"/>
        <family val="2"/>
        <charset val="238"/>
      </rPr>
      <t xml:space="preserve">
SAŽP zabezpečuje v zmysle svojho štatútu viaceré systémové úlohy s celoslovenským a regionálnym dosahom. Patrí k nim koordinácia Rezortnej koncepcie EVVO a koordinácia celorezortných aktivít. Ďalej poradenstvo a sieťovanie v oblasti EVVO na úrovni samosprávnych krajov, ako aj vedenie medzirezortnej pracovnej skupiny, zloženej z hlavných aktérov EVVO v SR, ktorej náplňou je riešenie kľúčových systémových opatrení. Ďalšou výzvou pre skvalitnenie envirovýchovy na Slovensku je zabezpečenie dostatočného počtu kvalifikovaných pracovníkov EVVO v strediskách EVV, envirocentrách a organizáciách poskytujúcich environmentálnu výchovu. Keďže vysoké školstvo takýchto pracovníkov momentálne neprodukuje, riešením je vytvorenie a realizácia programu ďalšieho vzdelávania akreditovaného MŠVVaM SR, na základe ktorého záujemcovia nadobudnú potrebnú kvalifikáciu. Tvorbe programu však musí predchádzať zaradenie Pracovníka EVVO do Národnej sústavy kvalifikácií a vytvorenie karty kvalifikácie. Program vzdelávania bude následne navrhnutý v spolupráci s ďalšími participujúcimi organizáciami. Úloha Systém a národná koordinácia EVVO priamo súvisí s opatreniami Implementačného plánu Envirostratégie 2030, v ktorých sa uvádza potreba dôsledne realizovať opatrenia Rezortnej koncepcie environmentálnej výchovy, vzdelávania a osvety (Opatrenie č. 270) a zvýšiť využívanie vonkajších a vnútorných priestorov a kapacít organizácií pre zvyšovanie povedomia o prírodných a kultúrnych hodnotách územia (Opatrenie č. 278).</t>
    </r>
  </si>
  <si>
    <t>3.Záverečný odpočet plnenia Akčného plánu za r. 2025 v rámci internej Koncepcie rozvoja EVVO SAŽP do r. 2030. Vypracovaný Akčný plán na r. 2026 k internej Koncepcii rozvoja EVVO SAŽP do r. 2030 a jeho polročný odpočet. Vyhodnotená implementácia a realizácia aktivít v štyroch oblastiach: 1) Rozvoj interných kapacít, 2) Inovácia a skvalitnenie ponuky, 3) Národná koordinácia a 4) Modelové SEV Dropie.</t>
  </si>
  <si>
    <r>
      <rPr>
        <b/>
        <sz val="9"/>
        <rFont val="Calibri"/>
        <family val="2"/>
        <charset val="238"/>
      </rPr>
      <t xml:space="preserve">Stručná anotácia úlohy: </t>
    </r>
    <r>
      <rPr>
        <sz val="9"/>
        <rFont val="Calibri"/>
        <family val="2"/>
        <charset val="238"/>
      </rPr>
      <t xml:space="preserve">
V roku 2026 bude spustený certifikačný systém, ktorý SAŽP pripravovala v spolupráci s MŽP SR. Certifikácia EVVO bude predstavovať mechanizmus pre zvyšovanie kvality envirovýchovy na Slovensku, nástroj na budovanie siete stredísk environmentálnej výchovy, nastaví základné štandardy kvality  poskytovania EVVO v oblastiach: riadenie, pracovníci, ponuka a prevádzka. Prinesie jednotnú certifikačnú značku, ktorá bude záujemcom garantovať poskytovanie kvalitnej envirovýchovy. Úloha je naviazaná na Opatrenie č. 273 Implementačného plánu Envirostratégie 2030 – vytvoriť sieť štátnych aj neštátnych stredísk environmentálnej výchovy s cieľovým stavom porovnateľným so štandardom európskych krajín. Na úrovni štátu, krajských a lokálnych samospráv vytvoriť mechanizmus na dobudovanie siete environmentálno-výchovných stredísk vo všetkých krajoch. Úloha tiež nadväzuje na odporúčania  Rady Európskej únie týkajúce sa učenia zameraného na environmentálnu udržateľnosť. Členským štátom odporúča viaceré systémové zmeny, medzi inými „umožňovať účinné celoinštitucionálne prístupy k udržateľnosti, ktoré zahŕňajú vyučovanie a učenie, víziu, plánovanie a riadenie, aktívnu účasť vzdelávajúcich sa osôb a zamestnancov, riadenie budov a zdrojov, partnerstvá s miestnymi a širšími komunitami, ako aj výskum a inovácie“. Ďalej odporúča nabádať poskytovateľov vzdelávania, aby sa zapojili do programov environmentálnej certifikácie.</t>
    </r>
  </si>
  <si>
    <r>
      <rPr>
        <b/>
        <sz val="9"/>
        <rFont val="Calibri"/>
        <family val="2"/>
        <charset val="238"/>
      </rPr>
      <t xml:space="preserve">Stručná anotácia úlohy: </t>
    </r>
    <r>
      <rPr>
        <sz val="9"/>
        <rFont val="Calibri"/>
        <family val="2"/>
        <charset val="238"/>
      </rPr>
      <t xml:space="preserve">
Stredisko EVVO SAŽP dlhodobo zabezpečuje inovačné vzdelávanie pod názvom „Environmentálna výchova a vzdelávanie pre udržateľný rozvoj" na základe oprávnenia na poskytovanie inovačného vzdelávania vydaného MŠVVaM SR. Vzdelávanie prebieha v súlade so Zákonom č. 138/2019 Z. z. o pedagogických a odborných zamestnancoch. Je zamerané na rozvoj vedomostí a didaktických zručností pre uplatňovanie cieľov Envirostratégie 2030 v školskej praxi a je určené pre nasledovné kategórie: učiteľ MŠ, učiteľ prvého stupňa ZŠ, učiteľ druhého stupňa ZŠ, učiteľ SŠ, vychovávateľ. V roku 2026 plánujeme aktualizáciu programu o nové témy a skúsenosti z predošlých ročníkov. Vzdelávanie budeme realizovať v dvoch termínoch, s možnosťou realizácie v maďarskom jazyku a participáciou učiteľov škôl s prevahou rómskych detí, čím sa snažíme o napĺňanie horizontálnych priorít EÚ. 
V akademickom roku 2025/2026 budeme pokračovať v spolupráci s UMB v Banskej Bystrici pri výučbe predmetu pre magisterské štúdium všetkých učiteľských kombinácií s názvom „Environmentálna výchova pre učiteľov 2“. Týmto spôsobom prispejeme k príprave budúcich učiteľov pre školskú prax v envirovýchove, ktorá je na Slovensku dlhodobo podhodnotená. 
Úloha prispieva k realizácii Opatrenia č. 266 Implementačného plánu ES 2030 – zabezpečiť vhodné podmienky pre také vzdelávanie, ktoré učiacim sa sprostredkuje poznatky, postoje a zručnosti, ktoré podporia vytváranie takých hodnotových orientácií, ktoré im umožnia zaujať stanovisko a prispieť k plneniu cieľov stanovených v tejto stratégii, riešeniu problémov, spojených so životným prostredím a jeho udržateľným rozvojom. Všetky poskytované vzdelávacie programy reflektujú na kľúčové témy Envirostratégie 2030 ako sú udržateľnosť, zmena klímy, ovzdušie a mobilita, predchádzanie vzniku odpadu a ďalšie.
</t>
    </r>
  </si>
  <si>
    <t>Odborná príprava na získanie Osobitných kvalifikačných predpokladov (OKP) zamestnancov štátnej správy a samosprávy, Implementácia Zeleného vzdelávacieho fondu (ZVF)</t>
  </si>
  <si>
    <t>Úloha podporuje tieto opatrenia z Implementačného plánu Stratégie environmentálnej politiky SR do roku 2030 (Envirostratégia 2030): ID 56, 265, 266, 268, 270, 273, 275, 276, 278</t>
  </si>
  <si>
    <r>
      <rPr>
        <b/>
        <sz val="9"/>
        <rFont val="Calibri"/>
        <family val="2"/>
        <charset val="238"/>
      </rPr>
      <t xml:space="preserve">Stručná anotácia úlohy: </t>
    </r>
    <r>
      <rPr>
        <sz val="9"/>
        <rFont val="Calibri"/>
        <family val="2"/>
        <charset val="238"/>
      </rPr>
      <t xml:space="preserve">
Cieľom je zabezpečiť vhodné podmienky pre také vzdelávanie, ktoré návštevníkom sprostredkuje poznatky, postoje a zručnosti, ktoré im umožnia zaujať stanovisko a prispieť k plneniu cieľov stanovených v Envirostratégii 2030, k riešeniu problémov spojených so zmenou klímy, ochranou biodiverzity v poľnohospodárskej krajine a udržateľnosťou. Ďalej sa zlepší informovanosť pedagógov, žiakov, študentov, miestnych subjektov a návštevníkov o adaptačných a mitigačných opatreniach, ktoré pomáhajú lepšie odolávať a prispôsobovať sa prebiehajúcej zmene klímy. Programy pre verejnosť prezentujú mäkké formy turizmu v Chránenom vtáčom území Ostrovné Lúky a zvyšujú environmentálne povedomie vďaka prezentácii zrealizovaných adaptačných a mitigačných opatrení Living Lab Dropie. Hlavným cieľom praktických programov v SEV SAŽP Dropie v roku 2026 je podporiť aktívnu participáciu obyvateľov regiónu na ochrane prírody a krajiny a realizácii opatrení proti zmene klímy, sprostredkovať účastníkom inšpiratívne zážitkové programy v nížinnej krajine Dolného Žitného ostrova v rekonštruovanej prírodnej záhrade Living Lab Dropie, vzdelávať a formovať návštevníkov SEV SAŽP Dropie a propagovať SAŽP regionálnymi programami.
</t>
    </r>
  </si>
  <si>
    <t>Celoslovenské programy EVVO a významné envirodni</t>
  </si>
  <si>
    <t>Mgr.Vlčák,Mgr. Šávoltová,  RNDr.Bačkorová,RNDr.Mgr.Slobodníková, Mgr. Svitaňová Krajčíová</t>
  </si>
  <si>
    <t>Podpora cieľov / čiastkových cieľov udržateľného rozvoja (SDGs):  4.7, 8.3, 8.9,11.3, 11.4, 11a, 12.8, 13.1</t>
  </si>
  <si>
    <t>Úloha podporuje tieto opatrenia z Implementačného plánu Stratégie environmentálnej politiky SR do roku 2030 (Envirostratégia 2030):  ID č. 266, 276, 280</t>
  </si>
  <si>
    <r>
      <rPr>
        <b/>
        <sz val="9"/>
        <rFont val="Calibri"/>
        <family val="2"/>
        <charset val="238"/>
      </rPr>
      <t>Stručná anotácia úlohy:</t>
    </r>
    <r>
      <rPr>
        <b/>
        <sz val="9"/>
        <color rgb="FFFF0000"/>
        <rFont val="Calibri"/>
        <family val="2"/>
        <charset val="238"/>
      </rPr>
      <t xml:space="preserve"> </t>
    </r>
    <r>
      <rPr>
        <sz val="9"/>
        <rFont val="Calibri"/>
        <family val="2"/>
        <charset val="238"/>
      </rPr>
      <t xml:space="preserve">
Rozvoj regiónov a udržateľný turizmus (RRAUT), zachovávanie kultúrneho a prírodného bohatstva vychádza z príslušných zákonov a prispieva k napĺňaniu vízie ENVIROSTRATÉGIE 2030 – „dosiahnuť lepšiu kvalitu životného prostredia“ a tiež k regionálnemu rozvoju, udržateľnému rozvoju, pretože vytvára súlad medzi prírodným, socio-ekonomickým a kultúrnym prostredím. RRAUT a zachovávanie kultúrneho a prírodného bohatstva zohľadňuje jeho súčasné a budúce hospodárske, sociálne a environmentálne aspekty a reaguje na potreby obyvateľov, návštevníkov, hospodárstva, životného prostredia a miestnych zamestnávateľov v lokalitách, mestách, na vidieku, v destináciách. Aktivity v rozvoji regiónov, v oblasti udržateľného turizmu a zachovávania kultúrneho a prírodného prostredia majú v sebe EkRoKSEVDI aspekty, t.j. ekonomické, rozvojové, kultúrne, sociálne, environmentálne, vzdelávacie, výchovné, digitálne, inovačné, lebo sú zamerané na rozvoj hospodárstva, kultúrne a prírodné bohatstvo a dedičstvo, podporu zamestnanosti, regionálnych produktov, turistické destinácie v krajine tak, aby sa zachovávalo životné prostredie, rešpektoval sa spôsob miestneho obyvateľstva, zvyšovala sa jeho životná úroveň a konkurencieschopnosť regiónu (mesta, obce, lokality). Dôraz sa kladie na to, aby sa posilňoval miestny rozvoj, kultúrne a prírodné bohatstvo a dedičstvo, skvalitňovanie ŽP, čo je v súlade s princípmi národných rozvojových dokumentov, Agendy 2030 pre udržateľný rozvoj, Envirostratégie 2030 a s ďalšími národnými a medzinárodnými dokumentmi. Cieľom úlohy je zvyšovať nielen environmentálne povedomie verejnosti prostredníctvom prednášok na univerzitách a vysokých školách, zverejňovaním príkladov dobrej praxe (na webe sazp.sk), poskytovaním konzultácií pre zainteresované strany (stakeholderov); zúčastňovať sa na rokovaniach v oblasti miestneho a regionálneho rozvoja, rozvoja miest a vidieckych obcí, turizmu, envirovýchovy, a to vo vzťahu k životnému prostrediu človeka, k udržateľnému rozvoju a zodpovednému turizmu a k ďalším rozvojovým aktivitám regiónu potrebným pre zvyšovanie životnej úrovne obyvateľstva, konkurencieschopnosti a s implikáciou digitalizácie a inovácií. Ďalším cieľom je napísať e-publikáciu s inšpiratívnymi príkladmi dobrej praxe zo Slovenska a zo zahraničia a zorganizovať seminár o udržateľnom rozvoji a rozvoji regiónov, miest, vidieckych obcí, o zodpovednom CR, konkurencieschopnosti, slabých a silných stránkach, o možnostiach a ohrozeniach, jedinečnostiach a zaujímavostiach. Úloha napĺňa požiadavky MŽP SR zamerané na informovanosť ohľadom skvalitňovania ŽP, jeho plánovania a tvorby, rozvoja hospodárstva a regiónov, zvyšovania zamestnanosti, podpory regionálnych produktov a služieb, inovácií, vzdelávania, výchovy, propagácie a tiež k realizácii činností a opatrení uvedených v Implementačnom pláne Envirostratégie 2030 (č. 266, 276, 280). </t>
    </r>
  </si>
  <si>
    <r>
      <rPr>
        <b/>
        <sz val="9"/>
        <rFont val="Calibri"/>
        <family val="2"/>
        <charset val="238"/>
      </rPr>
      <t>Predpokladané aktivity:</t>
    </r>
    <r>
      <rPr>
        <sz val="9"/>
        <rFont val="Calibri"/>
        <family val="2"/>
        <charset val="238"/>
      </rPr>
      <t xml:space="preserve">
•Zvyšovanie environmentálneho povedomia vo verejnosti: 
-Zverejňovanie inšpiratívnych príkladov dobrej praxe zo Slovenska a zo zahraničia na webovej stránke, pričom príklady, ktoré predstavujú unikátne prírodné, kultúrne, historické, religiózne, technické,  spoločenské hodnoty, inovácie a podporu rozvoja regiónov, miest a vidieka. Príklady sú v symbióze s regionálnym i udržateľným rozvojom, cestovným ruchom, so skvalitňovaním životného prostredia, kultúrno-historického bohatstva a dedičstva, s miestnymi rozvojovými aktivitami, ktoré sa podieľajú na zvyšovaní životnej úrovne obyvateľstva a na konkurencieschopnosti.
-Prednášky pre študentov univerzít a vysokých škôl ohľadom rozvoja regiónov a udržateľného turizmu, regionálneho plánovania, fungujúcich a prospešných aktivít, podujatí v regiónoch  v rámci zvyšovania povedomia o zodpovednom turizme v kontexte miestneho a regionálneho rozvoja a skvalitňovania a zachovávania priaznivého životného prostredia. Prednášky zahŕňajú prípravu ich obsahu, prezentácií, fotodokumentácie, najnovších informácií, skúsenosti z navštívených regiónov, miest, vidieka, odprednášanie prednášok, vedenie diskusie.
-Napísanie e-publikácie s príkladmi dobrej praxe, ktorá bude distribuovaná pre expertov, univerzity a stakeholderov.
-Udržiavanie web stránky zameranej na zverejňovanie dokumentov, príkladov dobrej praxe a ďalších informácií súvisiacich so životným prostredím, rozvojom regiónov, turizmom, inováciami, konkurencieschopnosťou a pod.
•Národná a medzinárodná spolupráca:
-Zúčastňovanie sa na zasadnutiach, rokovaniach, konferenciách, seminároch subjektov zameraných na rozvoj regiónov, životné prostredie, turizmus, udržateľnosť, regionálne plánovanie a rozvoj, výchovu a vzdelávanie, sledovanie aktuálnych trendov; domáce a zahraničné pracovné cesty.
-Poskytovanie odborných konzultácií, informácií a poradenská činnosť z oblasti rozvoja regiónov a plánovania, vidieckeho a mestského prostredia, zodpovedného turizmu, miestneho a regionálneho rozvoja vo vzťahu k skvalitňovaniu ŽP človeka a k zvyšovaniu životnej úrovne obyvateľstva a ku konkurencieschopnosti.
•Usporiadanie seminára:
-Seminár na tému rozvoja regiónov, miest, vidieckych obcí a zodpovedného turizmu a ŽP. (komunikácia s MŽP SR, s prednášajúcimi, zostavenie programu, distribúcia pozvánok, technicko-organizačné zabezpečenie seminára).</t>
    </r>
  </si>
  <si>
    <r>
      <rPr>
        <b/>
        <sz val="9"/>
        <rFont val="Calibri"/>
        <family val="2"/>
        <charset val="238"/>
      </rPr>
      <t xml:space="preserve">Stručná anotácia úlohy: </t>
    </r>
    <r>
      <rPr>
        <sz val="9"/>
        <rFont val="Calibri"/>
        <family val="2"/>
        <charset val="238"/>
      </rPr>
      <t xml:space="preserve">
Dedina roka (DR) vyplýva z členstva SR v Európskom pracovnom spoločenstve pre rozvoj vidieka a obnovu dediny (ARGE). Pravidelným organizovaním národného kola DR od roku 2001 (národné ocenenie sa organizuje dvojročne) sa monitoruje realizácia environmentálnych opatrení a projektov v rámci udržateľného rozvoja, vyplývajúcich najmä z medzinárodných záväzkov. DR je motiváciou pre vidiecke obce propagovať svoje úspechy navonok. Zapojením sa do súťaže o Európsku cenu obnovy dediny posúva SR vnímanie obnovy dediny a rozvoja vidieka na európsku úroveň. 
Program obnovy dediny (POD) predstavuje podporu aktivít udržateľného rozvoja, vyplývajúcich najmä z medzinárodných záväzkov (členstvo v ARGE) a uznesení vlády SR č. 222/1997 a č. 486/1999. POD je nástrojom environmentálnej politiky na lokálnej úrovni. Sleduje uplatňovanie Agendy 2030 a prispieva k zavádzaniu princípov integrovaného manažmentu v území do praxe, s cieľom všestrannej obnovy a rozvoja kultúrnohistorických, socioekonomických, stavebno-technických a ekologicko-environmentálnych oblastí pri zachovaní špecifík vidieckej krajiny, identity a tradícií. Výkonným a odborným garantom bola poverená SAŽP.</t>
    </r>
  </si>
  <si>
    <t xml:space="preserve">Ing. Guzmová </t>
  </si>
  <si>
    <r>
      <rPr>
        <b/>
        <sz val="9"/>
        <rFont val="Calibri"/>
        <family val="2"/>
        <charset val="238"/>
      </rPr>
      <t xml:space="preserve">Stručná anotácia úlohy: </t>
    </r>
    <r>
      <rPr>
        <sz val="9"/>
        <rFont val="Calibri"/>
        <family val="2"/>
        <charset val="238"/>
      </rPr>
      <t xml:space="preserve">
Plnenie povinností vyplývajúcich z členstva SR v EEA, v Eionet a v EPA Network, najmä: zastúpenie a aktívna účasť v Riadiacej rade EEA (Management Board – MB); plnenie funkcie národného kontaktného bodu (NFP) pre EEA a koordinácia spolupráce s EEA v sieti Eionet v rámci SR pri konzultačných procesoch a pri poskytovaní údajov;  plnenie úloh vyplývajúcich i) z funkcie národného koordinátora dátových tokov (national data Flow coordinator – NDFC), ii) z funkcie národného vedúceho skupiny (national group lead) v Eionet skupinách (Eionet groups – EG) a v tematických skupinách (thematic groups – TG), iii) z členstva v EG/TG; spravovanie národného uzla siete Eionet SK a prevádza Národného portálu Eionet SK; účasť, resp. zabezpečenie účasti na zasadnutiach EPA Network a participácia na činnosti siete a jej záujmových skupinách (interest groups – IG).</t>
    </r>
  </si>
  <si>
    <t>Mgr. Siman</t>
  </si>
  <si>
    <r>
      <rPr>
        <b/>
        <sz val="9"/>
        <rFont val="Calibri"/>
        <family val="2"/>
        <charset val="238"/>
      </rPr>
      <t xml:space="preserve">Stručná anotácia úlohy: </t>
    </r>
    <r>
      <rPr>
        <sz val="9"/>
        <rFont val="Calibri"/>
        <family val="2"/>
        <charset val="238"/>
      </rPr>
      <t xml:space="preserve">
Geoparky predstavujú územia vedeckej dôležitosti nielen z pohľadu geologického, ale aj biologického a tiež z pohľadu archeologickej, montanistickej, kultúrno-historickej či etnografickej osobitosti a rozmanitosti. Sú budované v súlade so stratégiou udržateľného rozvoja, majú potenciál pre vedecký výskum a slúžia na environmentálnu propagáciu, vrátane vzdelávania. Majú významný aspekt pre miestny rozvoj smerujúci k novým ekonomickým a kultúrnym aktivitám regiónu, paralelne s úsilím ochrany a zachovania bohatstva geodiverzity a biodiverzity Slovenska.  
Ministerstvo životného prostredia (MŽP SR) a Slovenská agentúra životného prostredia (SAŽP) sa problematike geoparkov venujú od roku 2002. Systematickú podporu im vyjadrila aj Vláda SR schválením Návrhu koncepcie geoparkov SR v roku 2008 s následnou aktualizáciou v roku 2015, prijatím Akčného plánu pre implementáciu opatrení na zabezpečenie realizácie aktualizovanej Koncepcie geoparkov SR v roku 2016, ako aj schválením Plnenia aktualizovanej Koncepcie geoparkov SR v roku 2020, 2024 a Implementačného plánu Stratégie environmentálnej politiky SR do roku 2030. V zmysle uvedenej koncepcie a v súlade s usmernením organizácie UNESCO bola v roku 2015 konštituovaná Medzirezortná komisia Siete geoparkov Slovenskej republiky (MkSG SR) so štatútom poradného orgánu ministra ŽP SR, plniaca zároveň úlohy národnej komisie pre geoparky a reprezentujúca riadiaci výbor Siete geoparkov SR (SG SR) vyhlásenej ministrom ŽP SR v roku 2016. 
Zámerom úlohy bude napomáhať územiam zaradených do SG SR: Novohrad-Nógrád UNESCO globálny geopark (NNG), Banskoštiavnický geopark (BŠG), Banskobystrický geopark (BBG), Geopark Malé Karpaty (GMK) a ašpirujúcemu územiu - Geopark Zemplín (GZL) k dosiahnutiu základného cieľa, ktorým je podporiť budovanie a prevádzkovanie území geoparkov SR (G SR) so zameraním sa na fungujúcu a udržateľnú formu popularizácie a poznávania najvýznamnejších geotopov, ako aj ochranu prírodného a kultúrno-historického dedičstva pre budúce generácie. To všetko v zmysle aktuálnych požiadaviek praxe manažmentov G SR, MkSG SR, sekretariátu Slovenskej komisie pre UNESCO a novo-zavádzaných pravidiel Európskej siete geoparkov (EGN) a Svetovej siete UNESCO geoparkov (GGN), čím sa zvýši rozvoj a konkurencieschopnosť geoparkov v SR a stredoeurópskom priestore, rozšíria sa základné rámce ich pôsobnosti a stanú sa diverzifikovanejšie.
</t>
    </r>
  </si>
  <si>
    <t>2. Aktívna účasť na rokovaniach, konferenciách, seminároch, workshopoch</t>
  </si>
  <si>
    <t xml:space="preserve">4. Propagačná a mediačná činnosť (napr. ppt prezentácie, príspevky, tlačové správy, pripravený článok a publikácia o G SR, mapa v prostredí ArcGis/QGIS pre GSR
</t>
  </si>
  <si>
    <t>Ing. Škvarka</t>
  </si>
  <si>
    <t>Mgr.Spišiak</t>
  </si>
  <si>
    <r>
      <rPr>
        <b/>
        <sz val="9"/>
        <rFont val="Calibri"/>
        <family val="2"/>
        <charset val="238"/>
      </rPr>
      <t xml:space="preserve">Stručná anotácia úlohy: </t>
    </r>
    <r>
      <rPr>
        <sz val="9"/>
        <rFont val="Calibri"/>
        <family val="2"/>
        <charset val="238"/>
      </rPr>
      <t xml:space="preserve">
Cieľom danej úlohy je aktívne rozvíjať oblasť environmentalistiky, prírodných vied a udržateľného rozvoja v spolupráci s národnými a medzinárodnými vedecko-výskumnými inštitúciami a záujmovými skupinami. SAŽP nadväzuje a aktívne prispieva v rámci skupiny IG EPAS/EPA Network, ktorá sa zameriava na strategickú spoluprácu medzi environmentálnymi agentúrami v oblasti aplikovaného výskumu čím vytvára vedecko-politické rozhrania pre systémové transformácie vedúce k udržateľnosti. Skupina IG EPAS rozširuje svoje rozhranie vďaka identifikácie nových príležitostí, partnerstiev a zapojenia do projektových výziev vedecko-výskumného charakteru. 
Úloha nadväzuje na spoluprácu na národnej a medzinárodnej úrovni, najmä s relevantnými organizáciami rezortu ŽP, Slovenskou akadémiou vied, univerzitami, ako aj zahraničnými výskumnými inštitúciami. Medzi kľúčové témy vedy, výskumu a inovácií patri aj zmena klímy a dopady zmeny klímy na sledované ekosystémy. Aktívnou výskumnou činnosťou sa v rámci úlohy zabezpečujú a interpretujú dáta a testujú nové metódy.</t>
    </r>
  </si>
  <si>
    <t>SAZK/SZKOO</t>
  </si>
  <si>
    <t>SRPPČ/SEPP</t>
  </si>
  <si>
    <t>Podpora cieľov / čiastkových cieľov udržateľného rozvoja (SDGs):3.9; 12.4; 12.5; 14.1; 16.10; 17.3</t>
  </si>
  <si>
    <t>COHEM/SOH/ OOaOH</t>
  </si>
  <si>
    <r>
      <rPr>
        <b/>
        <sz val="9"/>
        <rFont val="Calibri"/>
        <family val="2"/>
        <charset val="238"/>
      </rPr>
      <t xml:space="preserve">Stručná anotácia úlohy: </t>
    </r>
    <r>
      <rPr>
        <sz val="9"/>
        <rFont val="Calibri"/>
        <family val="2"/>
        <charset val="238"/>
      </rPr>
      <t xml:space="preserve">
Manažment a koordinácia projektov pre krajiny strednej a východnej Európy zameraných
na implementáciu obehového hospodárstva a environmentálne vhodné nakladanie s odpadom
a chemickými látkami ako jedna z hlavných úloh činností regionálneho centra vyžadovaná konferenciou zmluvných strán Bazilejského dohovoru. Regionálne centrum realizuje svoju činnosť koordináciou projektov zameraných na manažment odpadov a chemických látok. Činnosť RCBD je
v súlade s doplneným Strategickým rámcom Bazilejského dohovoru 2012 – 2021, odsúhlaseným rozhodnutiami spoločnej konferencie zmluvných strán Bazilejského, Rotterdamského a Štokholmského dohovoru na fyzickom stretnutí v máji 2025 (COP 17 BD, COP 12 RD a COP 12 ŠD). Zároveň je úloha
v súlade s národnými prioritami jednotlivých zmluvných strán regiónu, ktoré sú súčasťou Plánu činnosti centra na 4-ročné obdobie (2024-27). Plán činnosti RCBD sa aktualizuje v súlade s požiadavkami rozhodnutí konferencie zmluvných strán (COP), s národnými prioritami ako aj s aktuálnou situáciou
v krajinách, ktorým RCBD poskytuje odborné služby. V súlade s Novým akčným plánom EÚ pre obehové hospodárstvo a Európskou zelenou dohodou súčasťou činnosti je aj zabezpečovanie agendy súvisiacej s netoxickými hodnotovými cyklami, stratégiou nulového znečistenia, politikami zameranými na lepšie využívanie prírodných zdrojov a znižovanie elektronického a plastového odpadu.</t>
    </r>
  </si>
  <si>
    <r>
      <rPr>
        <b/>
        <sz val="9"/>
        <rFont val="Calibri"/>
        <family val="2"/>
        <charset val="238"/>
      </rPr>
      <t>Predpokladané aktivity:</t>
    </r>
    <r>
      <rPr>
        <sz val="9"/>
        <rFont val="Calibri"/>
        <family val="2"/>
        <charset val="238"/>
      </rPr>
      <t xml:space="preserve">
• Projekt „Zvyšovanie povedomia o nakladaní s plastovým odpadom v Čiernej Hore“; finančný zdroj – UNEP;
• Projekt „Prevencia plastového odpadu – rozšírená zodpovednosť výrobcov ako účinný nástroj na zníženie vplyvu plastového odpadu na životné prostredie“ (Bielorusko, Gruzínsko, Moldavsko); finančný zdroj – UNEP;
• Projekt „Podpora zavedenia systému triedeného zberu odpadov v Gruzínsku“; finančný zdroj – oficiálna rozvojová pomoc SR;
• Projekt „Druhé stretnutie pracovnej skupiny partnerstva pre environmentálne vhodné nakladanie s počítačmi na konci životnosti a kroky v spojitosti s výzvami týkajúcimi sa elektronického odpadu“;
• Projekt „Efektívna implementácia zmien a doplnení Bazilejského dohovoru o elektronickom odpade v Strednej Ázii a vo východnej Európe“.
</t>
    </r>
  </si>
  <si>
    <t>Ing. Jakuš</t>
  </si>
  <si>
    <t>Ing. Jašíková</t>
  </si>
  <si>
    <t>Podpora cieľov / čiastkových cieľov udržateľného rozvoja (SDGs): 3.9; 12.4; 12.5; 14.1; 16.10</t>
  </si>
  <si>
    <r>
      <rPr>
        <b/>
        <sz val="9"/>
        <rFont val="Calibri"/>
        <family val="2"/>
        <charset val="238"/>
      </rPr>
      <t xml:space="preserve">Stručná anotácia úlohy: </t>
    </r>
    <r>
      <rPr>
        <sz val="9"/>
        <rFont val="Calibri"/>
        <family val="2"/>
        <charset val="238"/>
      </rPr>
      <t xml:space="preserve">
Manažment a koordinácia projektov pre krajiny strednej a východnej Európy zameraných na implementáciu obehového hospodárstva a environmentálne vhodné nakladanie s odpadom a chemickými látkami ako  jedna z hlavných úloh činností regionálneho centra vyžadovaná konferenciou zmluvných strán Bazilejského dohovoru. Regionálne centrum realizuje svoju činnosť koordináciou projektov zameraných na manažment odpadov a chemických látok. Činnosť RCBD je v súlade s doplneným Strategickým rámcom Bazilejského dohovoru 2012 – 2021, odsúhlaseným rozhodnutiami spoločnej konferencie zmluvných strán Bazilejského, Rotterdamského a Štokholmského dohovoru na fyzickom stretnutí v máji 2025 (COP 17 BD, COP 12 RD a COP 12 ŠD). Zároveň je úloha v súlade s národnými prioritami jednotlivých zmluvných strán regiónu, ktoré sú súčasťou Plánu činnosti centra na 4-ročné obdobie (2024-2027). Plán činnosti RCBD sa aktualizuje v súlade s požiadavkami rozhodnutí konferencie zmluvných strán (COP), s národnými prioritami ako aj s aktuálnou situáciou v krajinách, ktorým RCBD poskytuje odborné služby. V súlade s Novým akčným plánom EÚ  pre obehové hospodárstvo a Európskou zelenou dohodou súčasťou činnosti je aj zabezpečovanie agendy súvisiacej s netoxickými hodnotovými cyklami, stratégiou nulového znečistenia, politikami zameranými na lepšie využívanie prírodných zdrojov a znižovanie elektronického a plastového odpadu.
Okrem priamej podpory pre SaVE región, RCBD sa aktívne zapája do pracovných kontaktných skupín a programov partnerstva Bazilejského dohovoru s technickým a strategickým zameraním.
</t>
    </r>
  </si>
  <si>
    <r>
      <rPr>
        <b/>
        <sz val="9"/>
        <rFont val="Calibri"/>
        <family val="2"/>
        <charset val="238"/>
      </rPr>
      <t>Predpokladané aktivity:</t>
    </r>
    <r>
      <rPr>
        <sz val="9"/>
        <rFont val="Calibri"/>
        <family val="2"/>
        <charset val="238"/>
      </rPr>
      <t xml:space="preserve">
• Administratívna a operatívna činnosť vyžadovaná spojeným Sekretariátom Bazilejského, Rotterdamského a Štokholmského dohovoru (BRS);
• Aktívna účasť v pracovných skupinách a programoch pri príprave strategických a technických dokumentov;
• Priama spolupráca s regiónom a manažment regionálnych aktivít;
• Vyhľadanie finančných zdrojov na realizáciu regionálnych aktivít;
• Propagácia činnosti a aktivít RCBD;
• Operatívna činnosť v oblasti odpadového hospodárstva v zmysle požiadaviek SAŽP a MŽP SR.
</t>
    </r>
  </si>
  <si>
    <t>5. Propagácia činnosti a aktivít RCBD 
- v rámci SR, v rámci UNEP-u, v rámci SaVE regiónu, web stránka v AJ bcrc.sazp.sk, informácia na titulnej stránke SAŽP, príspevky v SAŽP Newsletter, príspevky v BRS Newsletter, EIONET</t>
  </si>
  <si>
    <t>Organizačné činnosti, osvetové a podporné činnosti</t>
  </si>
  <si>
    <t>Mgr. Baláž Blahová, PhDr. Lebeda, Mgr. Valent</t>
  </si>
  <si>
    <t>SRPPČ/Odbor protokolu a zahraničných vzťahov
, Odbor komunikácie</t>
  </si>
  <si>
    <r>
      <rPr>
        <b/>
        <sz val="9"/>
        <rFont val="Calibri"/>
        <family val="2"/>
        <charset val="238"/>
      </rPr>
      <t xml:space="preserve">Stručná anotácia úlohy: </t>
    </r>
    <r>
      <rPr>
        <sz val="9"/>
        <rFont val="Calibri"/>
        <family val="2"/>
        <charset val="238"/>
      </rPr>
      <t xml:space="preserve">
Úloha je prierezovo orientovaná na podporné činnosti pre jednotlivé odborné zložky SAŽP pri plnení daných úloh (marketing, komunikácia s médiami, copywriting, grafické práce, technicko-organizačné zabezpečenie edukatívno-osvetových podujatí a kampaní SAŽP). 
Úloha podporuje opatrenia z Implementačného plánu ES 2030 a plnenie ďalších koncepčných dokumentov ako sú: Rezortná koncepcia EVVO do roku 2025, Stratégia SR pre mládež na roky 2021 – 2028, Agenda 2030, Európska zelená dohoda.</t>
    </r>
  </si>
  <si>
    <r>
      <rPr>
        <b/>
        <sz val="9"/>
        <rFont val="Calibri"/>
        <family val="2"/>
        <charset val="238"/>
      </rPr>
      <t>Predpokladané výstupy:</t>
    </r>
    <r>
      <rPr>
        <sz val="9"/>
        <rFont val="Calibri"/>
        <family val="2"/>
        <charset val="238"/>
      </rPr>
      <t xml:space="preserve"> 
1.Podujatia, konferencie, semináre</t>
    </r>
  </si>
  <si>
    <t>2.Komplexná komunikácia s médiami, spracovanie tlačových výstupov SAŽP</t>
  </si>
  <si>
    <t>3.Správa komunikačných nástrojov SAŽP</t>
  </si>
  <si>
    <t>4.TOZ realizovaných podujatí</t>
  </si>
  <si>
    <t>5.Kampaň Európsky týždeň mobility 2026</t>
  </si>
  <si>
    <t>6.Kampaň ARGE 2026 a Dedina roka 2027</t>
  </si>
  <si>
    <t xml:space="preserve">7.DTP – tvorba grafických dokumentov pre tlač alebo publikovanie online </t>
  </si>
  <si>
    <t>Integrovaná starostlivosť o krajinu – podpora implementácie Dohovoru o krajine Rady Európy</t>
  </si>
  <si>
    <t>OSKSR/SOPB, odbor ochrany biodiverzity a krajiny</t>
  </si>
  <si>
    <r>
      <rPr>
        <b/>
        <sz val="9"/>
        <rFont val="Calibri"/>
        <family val="2"/>
        <charset val="238"/>
      </rPr>
      <t xml:space="preserve">Stručná anotácia úlohy: </t>
    </r>
    <r>
      <rPr>
        <sz val="9"/>
        <rFont val="Calibri"/>
        <family val="2"/>
        <charset val="238"/>
      </rPr>
      <t xml:space="preserve">
Medzinárodný zmluvný dokument Rámcový dohovor o ochrane a trvalo udržateľnom rozvoji Karpát (ďalej len „Karpatský dohovor“) sa usiluje o komplexný prístup a spoluprácu 7 zmluvných krajín (Česká republika, Maďarsko, Poľsko, Rumunsko, Slovenská republika, Srbsko a Ukrajina) v oblasti ochrany a trvalo udržateľného rozvoja Karpát s cieľom zlepšiť okrem iného kvalitu života, posilniť miestne hospodárstvo a komunity, ako aj ochranu prírodných hodnôt a kultúrneho dedičstva.  Dohovor poskytuje rámec na koordináciu spolupráce a multisektorovej politiky. Zároveň je platformou pre spoločné stratégie udržateľného rozvoja a je to aj fórum pre dialóg medzi všetkými zainteresovanými subjektmi. Karpatský dohovor je zameraný na široký okruh tém, ku ktorým sa vypracovávajú samostatné protokoly. Gestorom Karpatského dohovoru je MŽP SR a gestorom príloh, ktoré sú zamerané na špecifické problematiky, sú príslušné rezorty. Do COP8 bude MŽP SR predsedať pracovnej skupine pre lesy, pracovnej skupine pre kultúrne dedičstvo a tradičné znalosti a pracovnej skupine pre územné plánovanie.
Cieľom Dohovoru o biodiverzite je ochrana biologickej rôznorodosti na všetkých úrovniach od genetickej, cez druhovú po ekosystémovú; trvalo udržateľné využívanie jej zložiek; spravodlivé a rovnocenné spoločné využívanie prínosov vyplývajúcich z používania genetických zdrojov. Hlavným implementačným dokumentom EÚ Dohovoru o biodiverzite je Stratégia EÚ v oblasti biodiverzity do roku 2030 prijatá v máji 2020. Základnými dokumentmi pre implementáciu tohto dohovoru v SR je Národná stratégia ochrany biodiverzity na Slovensku a  Akčný plán pre implementáciu opatrení vyplývajúcich z Národnej stratégie ochrany biodiverzity. 
Ochrana prírody a biodiverzity, ekosystémov a ich služieb je kľúčovou podstatou pre ekonomický rozvoj, blahobyt a zdravie ľudstva ako aj celej planéty. Jedine pochopením holistickej a komplexnej ochrany prírody a biodiverzity, ktorú aj samotný dohovor zahŕňa, je možné dosiahnuť aj ciele Agendy 2030 a trvalo udržateľných cieľov (tzv. SDGs/Sustainable Development Goals) ako aj iných medzinárodných dohovorov.
</t>
    </r>
  </si>
  <si>
    <t>Zvýšenie podielu zelenej infraštruktúry na Slovensku realizáciou záväzku EÚ vysadiť 3 miliardy stromov do roku 2030</t>
  </si>
  <si>
    <t>Bc. Mičík</t>
  </si>
  <si>
    <t>Úloha podporuje tieto opatrenia z Implementačného plánu Stratégie environmentálnej politiky SR do roku 2030 (Envirostratégia 2030): ID 44, 45, 47, 51, 52, 77, 123</t>
  </si>
  <si>
    <t xml:space="preserve">Podpora cieľov / čiastkových cieľov udržateľného rozvoja (SDGs): SDG 11/11.3; 11.7; SDG 13/13.1; 13.2; 13.3; SDG 15/15.2 </t>
  </si>
  <si>
    <t>MZ SR, MD SR, ÚVZ SR, NCZI BA, SHMÚ, ZMOS, ÚMS</t>
  </si>
  <si>
    <t>Úloha podporuje tieto opatrenia z Implementačného plánu Stratégie environmentálnej politiky SR do roku 2030 (Envirostratégia 2030): ID 127; 300; 305; 307</t>
  </si>
  <si>
    <t>RNDr. Kaisová</t>
  </si>
  <si>
    <t>Ekologické siete v sídelnom prostredí</t>
  </si>
  <si>
    <t>OSKSR/ SOPB</t>
  </si>
  <si>
    <t>Úloha podporuje tieto opatrenia z Implementačného plánu Stratégie environmentálnej politiky SR do roku 2030 (Envirostratégia 2030):ID 44; ID 45; ID 47; D 123; ID 304; ID 305; ID 307</t>
  </si>
  <si>
    <t xml:space="preserve">Nariadenie o obnove prírody a monitoring zelenej infraštruktúry </t>
  </si>
  <si>
    <t>Úloha podporuje tieto opatrenia z Implementačného plánu Stratégie environmentálnej politiky SR do roku 2030 (Envirostratégia 2030):ID 14, ID 274, ID 265, ID 275</t>
  </si>
  <si>
    <r>
      <rPr>
        <b/>
        <sz val="9"/>
        <rFont val="Calibri"/>
        <family val="2"/>
        <charset val="238"/>
      </rPr>
      <t xml:space="preserve">Stručná anotácia úlohy: </t>
    </r>
    <r>
      <rPr>
        <sz val="9"/>
        <rFont val="Calibri"/>
        <family val="2"/>
        <charset val="238"/>
      </rPr>
      <t xml:space="preserve">
Podpora a hodnotenie vývoja implementácie Envirostratégie 2030 prostredníctvom vyhodnocovania súboru navrhnutých environmentálnych indikátorov odpočtujúcich ciele Envirostratégie 2030. Prevádzkovanie a aktualizácia  verejne dostupnej databázy environmentálnych cieľov s prepojením na jednotlivé indikátory ŽP. 
Cieľom úlohy je sledovanie vývoja implementácie ES 2030 a nadväzných strategických dokumentov;  sledovanie navrhnutých  indikátorov a vývoj nových indikátorov,  ktoré sú základným nástrojom na monitorovanie dosiahnutého pokroku smerom k napĺňaniu cieľov Agendy 2030 a Envirostratégie 2030 a na sledovanie a monitorovanie národného rozvoja a posudzovania účinnosti prijímaných opatrení.</t>
    </r>
  </si>
  <si>
    <t xml:space="preserve">2. Funkčne a obsahovo aktualizovaný Informačný systém environmentálnych cieľov (ISEC) </t>
  </si>
  <si>
    <r>
      <rPr>
        <b/>
        <sz val="9"/>
        <rFont val="Calibri"/>
        <family val="2"/>
        <charset val="238"/>
      </rPr>
      <t xml:space="preserve">Stručná anotácia úlohy: </t>
    </r>
    <r>
      <rPr>
        <sz val="9"/>
        <rFont val="Calibri"/>
        <family val="2"/>
        <charset val="238"/>
      </rPr>
      <t xml:space="preserve">
Úloha vyplýva zo zákona č. 211/2000 Z. z. o slobodnom prístupe k informáciám a o zmene a doplnení niektorých zákonov a zo zákona č. 205/2004 Z. z. o zhromažďovaní, uchovávaní a šírení informácií o životnom prostredí a o zmene a doplnení niektorých zákonov. Úloha úzko súvisí a nadväzuje na ňu príprava každoročnej Správy o stave ŽP, ktorej vypracovanie vychádza zo zákona č. 17/1992 Zb. o životnom prostredí, resp. zákona č. 205/2004 Z. z.
Úloha zabezpečuje v nadväznosti na systém prác medzinárodných organizácií (EEA, OECD, Eurostat, DG Environment) kontinuálne hodnotenie životného prostredia prostredníctvom aktualizácie, spracovania a vyhodnocovania vybraných ukazovateľov životného prostredia a sprístupňovania ich údajov, prevádzku informačného systému indikátorov a tiež prehľad aktuálnych právnych predpisov, strategických dokumentov či medzinárodných dohovorov.</t>
    </r>
  </si>
  <si>
    <r>
      <rPr>
        <b/>
        <sz val="9"/>
        <rFont val="Calibri"/>
        <family val="2"/>
        <charset val="238"/>
      </rPr>
      <t>Predpokladané aktivity:</t>
    </r>
    <r>
      <rPr>
        <sz val="9"/>
        <rFont val="Calibri"/>
        <family val="2"/>
        <charset val="238"/>
      </rPr>
      <t xml:space="preserve">
•Aktualizácia súboru kľúčových indikátorov životného prostredia (KEI) a vybraných sektorových indikátorov ich vyhodnotenie k roku 2025, príp. posledne dostupnými údajmi (na stránkach Enviroportálu) 
•Prevádzka a operatíva potenciálnych úprav či nových potrieb riešenia webstránky Indikátorov v rámci Enviroportálu, ako aj aktualizovaného Informačného systému indikátorov (ISI) a správ ŽP
•Pravidelná priebežná aktualizácia a publikovanie prehľadov národných a medzinárodných strategických dokumentov, právnych predpisov a medzinárodných dohovorov za jednotlivé oblasti ŽP a vybrané sektory na stránkach Enviroportálu 
•Aktualizácia a prevádzka dátového prehliadača na sprístupňovanie údajov ŽP, tzv. EnvⓘDat-u
</t>
    </r>
  </si>
  <si>
    <r>
      <rPr>
        <b/>
        <sz val="9"/>
        <rFont val="Calibri"/>
        <family val="2"/>
        <charset val="238"/>
      </rPr>
      <t>Predpokladané výstupy:</t>
    </r>
    <r>
      <rPr>
        <sz val="9"/>
        <rFont val="Calibri"/>
        <family val="2"/>
        <charset val="238"/>
      </rPr>
      <t xml:space="preserve"> 
1. Aktualizovaný a vyhodnotený súbor kľúčových indikátorov ŽP a vybraných sektorových indikátorov (slovenská verzia) </t>
    </r>
  </si>
  <si>
    <t>3. Aktualizovaný prehľad platných právnych predpisov, strategických dokumentov a medzinárodných dohovorov na Enviroportáli</t>
  </si>
  <si>
    <t>RAHŽP/RKEP</t>
  </si>
  <si>
    <t>MŽP SR, VÚVH, SHMÚ, SVP, ÚVZ SR, ŠOP SR</t>
  </si>
  <si>
    <t>RRAHŽP/SV</t>
  </si>
  <si>
    <t>MŽP SR, SHMÚ, Birdlife Slovensko, NLC, ŠOP SR, ŠÚ SR, ÚGKK SR, ÚKSÚP, VÚPOP, VÚVH, MPRV SR</t>
  </si>
  <si>
    <r>
      <rPr>
        <b/>
        <sz val="9"/>
        <rFont val="Calibri"/>
        <family val="2"/>
        <charset val="238"/>
      </rPr>
      <t xml:space="preserve">Stručná anotácia úlohy: </t>
    </r>
    <r>
      <rPr>
        <sz val="9"/>
        <rFont val="Calibri"/>
        <family val="2"/>
        <charset val="238"/>
      </rPr>
      <t xml:space="preserve">
Úloha vyplýva z uznesenia Vlády SR č. 18/2001 z 10.01.2001 k súboru indikátorov stavu a ochrany biodiverzity, ktoré ukladá sústreďovať a zverejňovať hodnotenia súboru indikátorov stavu a ochrany biodiverzity každých päť rokov. Vyplýva tiež z napĺňania cieľov obsiahnutých v Národnej stratégii ochrany biodiverzity na Slovensku, ako aj z rozhodnutí UNEP/CBD/COP súvisiacich s Dohovorom o biologickej diverzite, ako aj stratégiou EÚ v oblasti biodiverzity do roku 2030 a ich implementáciou v SR. Úloha rovnako súvisí aj so zákonom č. 211/2000 Z. z. o slobodnom prístupe k informáciám a o zmene a doplnení niektorých zákonov a zo zákona č. 205/2004 Z. z. o zhromažďovaní, uchovávaní a šírení informácií o životnom prostredí a o zmene a doplnení niektorých zákonov.
Úloha zabezpečuje vyhodnotenie súboru indikátorov stavu a ochrany biodiverzity (ISOB), ktorý slúži už od roku 2001 v priebežne aktualizovaných formách ako nástroj na poskytovanie dostupných a reprezentatívnych informácií o stave biodiverzity na Slovensku a faktoroch, ktoré tento stav priamo ovplyvňujú. Dané indikátory a ich zmeny súvisiace aj s prijatými rozhodnutiami na globálnej úrovni tvoria základ národných správ pre Dohovor o biologickej diverzite.</t>
    </r>
  </si>
  <si>
    <r>
      <rPr>
        <b/>
        <sz val="9"/>
        <rFont val="Calibri"/>
        <family val="2"/>
        <charset val="238"/>
      </rPr>
      <t>Predpokladané aktivity:</t>
    </r>
    <r>
      <rPr>
        <sz val="9"/>
        <rFont val="Calibri"/>
        <family val="2"/>
        <charset val="238"/>
      </rPr>
      <t xml:space="preserve">
•Práce na aktualizácii a vyhodnotení súboru indikátorov stavu a ochrany biodiverzity 
•Vystavenie hodnotenia na webstránke Indikátorov v rámci Enviroportálu, vrátane naplnenia údajov do Informačného systému indikátorov (ISI) 
•Implementácia a harmonizácia indikátorov s indikátormi národnej biodiverzitnej stratégie a akčného plánu s prepojením na stratégiu EÚ v oblasti biodiverzity do roku 2030 a Kunming-Montreal globálneho bodiverzitného rámca (KMGBF)
</t>
    </r>
  </si>
  <si>
    <r>
      <rPr>
        <b/>
        <sz val="9"/>
        <rFont val="Calibri"/>
        <family val="2"/>
        <charset val="238"/>
      </rPr>
      <t>Predpokladané výstupy:</t>
    </r>
    <r>
      <rPr>
        <sz val="9"/>
        <rFont val="Calibri"/>
        <family val="2"/>
        <charset val="238"/>
      </rPr>
      <t xml:space="preserve"> 
1.Aktualizovaný súbor ISOB (rozsah indikátorov)</t>
    </r>
  </si>
  <si>
    <t>Úloha podporuje tieto opatrenia z Implementačného plánu Stratégie environmentálnej politiky SR do roku 2030 (Envirostratégia 2030): 14, 15, 17, 18, 19, 25, 26, 29, 30, 35, 37, 40, 41, 47, 49, 50</t>
  </si>
  <si>
    <r>
      <rPr>
        <b/>
        <sz val="9"/>
        <rFont val="Calibri"/>
        <family val="2"/>
        <charset val="238"/>
      </rPr>
      <t xml:space="preserve">Stručná anotácia úlohy: </t>
    </r>
    <r>
      <rPr>
        <sz val="9"/>
        <rFont val="Calibri"/>
        <family val="2"/>
        <charset val="238"/>
      </rPr>
      <t xml:space="preserve">
Informačný systém (IS) nakladania s ťažobným odpadom je nástrojom na podporu výkonu štátnej správy na úseku nakladania s ťažobným odpadom. Povinnosť vytvoriť a aktualizovať IS nakladania s ťažobným odpadom je zakotvená v § 16 zák. č. 514/2008 Z. z. IS nakladania s ťažobným odpadom na základe poverenia MŽP SR prevádzkuje SAŽP. IS nakladania s ťažobným odpadom je prístupný na www.enviroportal.sk. IS nakladania s ťažobným odpadom je využívaný ako zdroj údajov na prípravu správ predkladaných EK ktorých spracovateľom je MŽP SR.</t>
    </r>
  </si>
  <si>
    <t xml:space="preserve">Ing. Hericová </t>
  </si>
  <si>
    <t>RRAHŽP/Kancelária ministra/referát zahraničných vzťahov a záležitostí EÚ</t>
  </si>
  <si>
    <r>
      <rPr>
        <b/>
        <sz val="9"/>
        <rFont val="Calibri"/>
        <family val="2"/>
        <charset val="238"/>
      </rPr>
      <t>Predpokladané aktivity:</t>
    </r>
    <r>
      <rPr>
        <sz val="9"/>
        <rFont val="Calibri"/>
        <family val="2"/>
        <charset val="238"/>
      </rPr>
      <t xml:space="preserve">
• Spracovanie podkladov a poskytnutie informácií, pripomienkovanie materiálov
• Správa o stave vývoja v oblasti reportingu, indikátorov a informovania verejnosti v SR za rok 2025
• Spracovanie podkladov a účasť na zasadnutí WPEI, JWPAE</t>
    </r>
  </si>
  <si>
    <t>RRAHŽP/
SV</t>
  </si>
  <si>
    <t>SHMÚ, MŽP SR, HBÚ, ŠÚ SR, NLC, ŠOP SR</t>
  </si>
  <si>
    <r>
      <rPr>
        <b/>
        <sz val="9"/>
        <rFont val="Calibri"/>
        <family val="2"/>
        <charset val="238"/>
      </rPr>
      <t xml:space="preserve">Stručná anotácia úlohy: </t>
    </r>
    <r>
      <rPr>
        <sz val="9"/>
        <rFont val="Calibri"/>
        <family val="2"/>
        <charset val="238"/>
      </rPr>
      <t xml:space="preserve">
Plnenie reportingových požiadaviek vyplýva SR z právnych predpisov Európskej únie. Zabezpečovaním aktivít vo vzťahu k podávaniu správ za oblasť životného prostredia Európskej komisii, bola MŽP SR poverená SAŽP. Úlohou SAŽP v tomto procese je zostavovať a aktualizovať zoznam reportingových povinností SR relevantných pre problematiku životného prostredia, evidovať termíny na predkladanie správ EK, podľa dohody s gesčnými sekciami koordinovať spracovanie správ medzi príslušnými rezortnými aj mimorezortnými organizáciami, podľa potreby spracovávať, upravovať a finalizovať podklady a výstupy, predkladať správy Európskej komisii prostredníctvom Stáleho zastúpenia SR pri EÚ a viesť evidenciu správ predložených EK. Úloha je zameraná na vecné riešenie nasledovných oblastí životného prostredia: Ovzdušie, Chemické látky, Hluk, Iné a zastrešovanie jednotného systému predkladania správa EK a ich evidencie v rámci celej kapitoly Životné prostredie.</t>
    </r>
  </si>
  <si>
    <r>
      <rPr>
        <b/>
        <sz val="9"/>
        <rFont val="Calibri"/>
        <family val="2"/>
        <charset val="238"/>
      </rPr>
      <t>Predpokladané výstupy:</t>
    </r>
    <r>
      <rPr>
        <sz val="9"/>
        <rFont val="Calibri"/>
        <family val="2"/>
        <charset val="238"/>
      </rPr>
      <t xml:space="preserve"> 
1.Zoznam aktuálnych právnych predpisov EÚ relevantných pre problematiku Životné prostredie</t>
    </r>
  </si>
  <si>
    <t xml:space="preserve">2.Analýzy reportingových povinností SR voči EK relevantných pre problematiku Životné prostredie </t>
  </si>
  <si>
    <t>3.Zoznam reportingových povinností na rok 2027</t>
  </si>
  <si>
    <t>4.Koordinačné stretnutia k príprave vybraných správ podľa dohody s gesčnými sekciami</t>
  </si>
  <si>
    <t xml:space="preserve">5.Podkladové materiály k príprave vybraných správ podľa dohody s gesčnými sekciami </t>
  </si>
  <si>
    <t>6.Elektronická evidencia správ predložených Európskej komisii</t>
  </si>
  <si>
    <t>7.Podkladové materiály spracované podľa aktuálnych požiadaviek MŽP SR</t>
  </si>
  <si>
    <t>OPM zo dňa 9. 9. 2004
Členstvo SR v EÚ a implementácia právnych predpisov EÚ</t>
  </si>
  <si>
    <r>
      <rPr>
        <b/>
        <sz val="9"/>
        <rFont val="Calibri"/>
        <family val="2"/>
        <charset val="238"/>
      </rPr>
      <t xml:space="preserve">Stručná anotácia úlohy: </t>
    </r>
    <r>
      <rPr>
        <sz val="9"/>
        <rFont val="Calibri"/>
        <family val="2"/>
        <charset val="238"/>
      </rPr>
      <t xml:space="preserve">
Úloha vyplýva z Koncepcie vodnej politiky do roku 2030, s výhľadom do roku 2050, pričom jeden z cieľov je aj posilnenie odborných kapacít v oblasti ochrany a využívania vôd.
Cieľom úlohy je zabezpečenie pokračujúceho vzdelávania zamestnancov štátnej vodnej správy (ŠVS) so  zameraním na výmenu informácií a vzájomných skúseností pri uplatňovaní v súčasnosti platnej legislatívy vo vodnom hospodárstve (vodný zákon, zákon o vodovodoch a kanalizáciách a stavebný zákon).  
Predmetom úlohy budú dve prezenčné školenia zamestnancov orgánov ŠVS (okresných úradov - odbory starostlivosti o životné prostredie) orientované na dopĺňanie vedeckých poznatkov a dobrých príkladov z praxe v oblasti ochrany a využívania vôd a dva poldňové webináre zamerané na novelizácie platnej legislatívy vo vodnom hospodárstve.</t>
    </r>
  </si>
  <si>
    <t>Ing. Štroffeková</t>
  </si>
  <si>
    <t>RRAHŽP/IEP (RKEP)</t>
  </si>
  <si>
    <r>
      <rPr>
        <b/>
        <sz val="9"/>
        <rFont val="Calibri"/>
        <family val="2"/>
        <charset val="238"/>
      </rPr>
      <t xml:space="preserve">Stručná anotácia úlohy: </t>
    </r>
    <r>
      <rPr>
        <sz val="9"/>
        <rFont val="Calibri"/>
        <family val="2"/>
        <charset val="238"/>
      </rPr>
      <t xml:space="preserve">
Spracovanie a publikovanie pravidelnej ročnej Správy o stave životného prostredia SR za rok 2025 vo forme on-line verzie na www.enviroportal.sk. Pravidelné publikovanie informácií pre verejnosť s využitím sociálnych sietí SAŽP (v dohodnutej štruktúre 4x mesačne). </t>
    </r>
  </si>
  <si>
    <r>
      <rPr>
        <b/>
        <sz val="9"/>
        <rFont val="Calibri"/>
        <family val="2"/>
        <charset val="238"/>
      </rPr>
      <t>Predpokladané aktivity:</t>
    </r>
    <r>
      <rPr>
        <sz val="9"/>
        <rFont val="Calibri"/>
        <family val="2"/>
        <charset val="238"/>
      </rPr>
      <t xml:space="preserve">
•Spracovanie harmonogramu a štruktúry publikácie a odsúhlasenie s MŽP SR
•Spracovanie požiadaviek na poskytnutie údajov na relevantné subjekty
•Spracovanie návrhu publikácie, pripomienkovací proces
•Zapracovanie pripomienok MŽP SR, spracovanie finálneho návrhu,  grafické spracovanie, sprístupnenie  na web
•Publikovanie hlavných zistení na pravidelnej týždennej báze na sociálnych sieťach SAŽP</t>
    </r>
  </si>
  <si>
    <r>
      <rPr>
        <b/>
        <sz val="9"/>
        <rFont val="Calibri"/>
        <family val="2"/>
        <charset val="238"/>
      </rPr>
      <t xml:space="preserve">Stručná anotácia úlohy: </t>
    </r>
    <r>
      <rPr>
        <sz val="9"/>
        <rFont val="Calibri"/>
        <family val="2"/>
        <charset val="238"/>
      </rPr>
      <t xml:space="preserve">
Vykonávanie odborných činností za oblasť environmentálnych škôd v zmysle smernice 2004/35/ES pre dosiahnutie súladu s legislatívou EÚ a poskytovanie údajov pre Európsku komisiu. Uplatňovanie zákona č. 359/2007 Z. z. prevádzkovaním a upgradom informačného systému (IS PaNEŠ), systematickým zberom a publikovaním údajov o environmentálnych škodách a zobrazovaním relevantných prírodných zdrojov. Poskytovanie poradenstva a vzdelávacích aktivít pre zainteresované skupiny.</t>
    </r>
  </si>
  <si>
    <r>
      <rPr>
        <b/>
        <sz val="9"/>
        <rFont val="Calibri"/>
        <family val="2"/>
        <charset val="238"/>
      </rPr>
      <t xml:space="preserve">Stručná anotácia úlohy: </t>
    </r>
    <r>
      <rPr>
        <sz val="9"/>
        <rFont val="Calibri"/>
        <family val="2"/>
        <charset val="238"/>
      </rPr>
      <t xml:space="preserve">
Príprava podkladov k vypracovaniu návrhu postupu pre realizáciu zneškodnenia/dekontaminácie nebezpečných odpadov s obsahom perzistentných organických látok (POPs) na území Slovenskej republiky (bod B.5. uznesenia vlády SR č. 487 z 27. septembra 2023). Priebežná aktualizácia Národného realizačného plánu Štokholmského dohovoru o POPs (NRP ŠD) v súvislosti so zaradením nových POPs, ktoré rozhodnutiami Konferencie zmluvných strán Štokholmského dohovoru boli prijaté v roku 2025 do príloh A, B a C dohovoru (a ďalšie nové POPs, ktoré budú zaradené do príloh dohovoru na nasledujúcich konferenciách zmluvných strán ŠD). Aktualizácia registra POPs.</t>
    </r>
  </si>
  <si>
    <t>OES/SPVŽP</t>
  </si>
  <si>
    <t>OES/SPPŽP</t>
  </si>
  <si>
    <r>
      <rPr>
        <b/>
        <sz val="9"/>
        <rFont val="Calibri"/>
        <family val="2"/>
        <charset val="238"/>
      </rPr>
      <t xml:space="preserve">Stručná anotácia úlohy: </t>
    </r>
    <r>
      <rPr>
        <sz val="9"/>
        <rFont val="Calibri"/>
        <family val="2"/>
        <charset val="238"/>
      </rPr>
      <t xml:space="preserve">
Vykonávanie funkcie Národného kontaktného bodu pre Protokol o registroch únikov a prenosov znečisťujúcich látok Aarhuského dohovoru. Spolupráca s MŽP SR a SHMÚ pri plnení funkcie Národného kontaktného bodu. Zastupovanie SR na zasadnutiach k Protokolu PRTR na pôde Rady EÚ (WPIEI - pracovná skupina pre medzinárodné environmentálne témy), EHK OSN (WGP a MOPP - zasadnutia zmluvných strán) a OECD (WP PRTR - pracovná skupina PRTR v rámci Výboru pre chemikálie a biotechnológie).</t>
    </r>
  </si>
  <si>
    <t>Ing. Vengrinová</t>
  </si>
  <si>
    <r>
      <rPr>
        <b/>
        <sz val="9"/>
        <rFont val="Calibri"/>
        <family val="2"/>
        <charset val="238"/>
      </rPr>
      <t xml:space="preserve">Stručná anotácia úlohy: </t>
    </r>
    <r>
      <rPr>
        <sz val="9"/>
        <rFont val="Calibri"/>
        <family val="2"/>
        <charset val="238"/>
      </rPr>
      <t xml:space="preserve">
Úloha predstavuje podporu procesu riešenia environmentálnych záťaží na Slovensku v zmysle Štátneho programu sanácie environmentálnych záťaží (2022 – 2027), zákona č. 569/2007 Z. z. v znení neskorších predpisov, zákona č. 409/2011 Z. z. a vyhlášky MŽP SR č. 51/2008 Z. z. v znení neskorších predpisov ako aj iných strategických národných a medzinárodných dokumentov.</t>
    </r>
  </si>
  <si>
    <t xml:space="preserve">Úloha podporuje tieto opatrenia z Implementačného plánu Stratégie environmentálnej politiky SR do roku 2030 (Envirostratégia 2030): </t>
  </si>
  <si>
    <r>
      <rPr>
        <b/>
        <sz val="9"/>
        <rFont val="Calibri"/>
        <family val="2"/>
        <charset val="238"/>
      </rPr>
      <t xml:space="preserve">Stručná anotácia úlohy: </t>
    </r>
    <r>
      <rPr>
        <sz val="9"/>
        <rFont val="Calibri"/>
        <family val="2"/>
        <charset val="238"/>
      </rPr>
      <t xml:space="preserve">
Plnenie odborných úloh v zmysle poverenia ministra ŽP SR v rozsahu § 13 ods. 1 až 3 a v rozsahu § 16 ods. 1 až 3 zákona č. 128/2015 Z. z o prevencii závažných priemyselných havárií a súvisiacich aktivít so zabezpečovaním procesu PZPH, vrátane medzinárodných aktivít.</t>
    </r>
  </si>
  <si>
    <t>ÚOŠS, ÚVO, VÚC, ZMOS</t>
  </si>
  <si>
    <t>Úloha podporuje tieto opatrenia z Implementačného plánu Stratégie environmentálnej politiky SR do roku 2030 (Envirostratégia 2030): 206, 207</t>
  </si>
  <si>
    <r>
      <rPr>
        <b/>
        <sz val="9"/>
        <rFont val="Calibri"/>
        <family val="2"/>
        <charset val="238"/>
      </rPr>
      <t>Predpokladané výstupy:</t>
    </r>
    <r>
      <rPr>
        <sz val="9"/>
        <rFont val="Calibri"/>
        <family val="2"/>
        <charset val="238"/>
      </rPr>
      <t xml:space="preserve"> 
1. Národné stanoviská a podklady v súvislosti s GPP podľa požiadaviek EK a ďalších inštitúcií EK/EÚ a SK;
Účasť na rokovaniach pracovnej skupiny pre GPP pri EK (AG GPP);
Správy z rokovania AG GPP;</t>
    </r>
  </si>
  <si>
    <r>
      <rPr>
        <b/>
        <sz val="9"/>
        <rFont val="Calibri"/>
        <family val="2"/>
        <charset val="238"/>
      </rPr>
      <t xml:space="preserve">Stručná anotácia úlohy: </t>
    </r>
    <r>
      <rPr>
        <sz val="9"/>
        <rFont val="Calibri"/>
        <family val="2"/>
        <charset val="238"/>
      </rPr>
      <t xml:space="preserve">
Európska komisia prijala nový akčný plán obehového hospodárstva (CEAP) v marci 2020. Je to jeden z hlavných stavebných kameňov európskej Zelenej dohody, novej európskej agendy pre udržateľný rast. Prechod EÚ na obehové hospodárstvo zníži tlak na prírodné zdroje a vytvorí udržateľný rast a zamestnanosť. Je to tiež nevyhnutný predpoklad na dosiahnutie cieľa EÚ v oblasti klimatickej neutrality do roku 2050 a na zastavenie straty biodiverzity. Nový akčný plán ohlasuje iniciatívy počas celého životného cyklu výrobkov. Zameriava sa na navrhovanie výrobkov, propaguje procesy obehového hospodárstva, podporuje udržateľnú spotrebu a jeho cieľom je zabrániť predchádzaniu plytvaniu a využívať zdroje v hospodárstve EÚ čo najdlhšie. Zavádza legislatívne a nelegislatívne opatrenia zamerané na oblasti, v ktorých opatrenia na úrovni EÚ prinášajú skutočnú pridanú hodnotu.
Zvyšovanie informovanosti zainteresovaných strán v oblasti DNEP - dobrovoľných nástrojov environmentálnej politiky obehového hospodárstva so zameraním na udržateľné výrobky, SCP, ekoinovácie a ostatné súvisiace politické, strategické a technické nástroje s cieľom podnietiť záujem o udržateľné modely výroby zo strany MSP a podporiť udržateľné modely spotreby v podmienkach SR v spolupráci s MŽP SR a relevantnými subjektmi na medzinárodnej a národnej úrovni.
Aktívna komunikácia vyššie uvedených tém prostredníctvom dostupných médií a vzdelávacích aktivít relevantným subjektom, čím sa napĺňajú ciele Envirostratégie 2030.</t>
    </r>
  </si>
  <si>
    <r>
      <rPr>
        <b/>
        <sz val="9"/>
        <rFont val="Calibri"/>
        <family val="2"/>
        <charset val="238"/>
      </rPr>
      <t>Predpokladané výstupy:</t>
    </r>
    <r>
      <rPr>
        <sz val="9"/>
        <rFont val="Calibri"/>
        <family val="2"/>
        <charset val="238"/>
      </rPr>
      <t xml:space="preserve"> 
1. Podklady k zasadnutiam pracovných skupín, príprava národných stanovísk v spolupráci s MŽP SR pre riešenie problematiky obehového hospodárstva, SCP a ekoinovácií v podmienkach SR. Vypracovanie reportov z pravidelných stretnutí pracovných skupín formou návrhu odporúčaní využitia výstupov v podmienkach SR;
platforma One Planet Network – zabezpečenie národného reportingu cieľov SDG 12 a národných iniciatív a aktivít SCP za SR;
odborné stanoviská, dotazníky, pripomienky a odporúčania k odborným materiálom tretích strán;</t>
    </r>
  </si>
  <si>
    <t>2. Aktuálne databázy zariadení na nakladanie s odpadmi a na základe požiadavky MŽP návrh potrieb budovania nových kapacít, podrobná databáza skládok odpadov ako podklad pre mapové výstupy</t>
  </si>
  <si>
    <t xml:space="preserve">Úloha podporuje tieto opatrenia z Implementačného plánu Stratégie environmentálnej politiky SR do roku 2030 (Envirostratégia 2030): 211, 212-217, 230 -232 </t>
  </si>
  <si>
    <r>
      <rPr>
        <b/>
        <sz val="9"/>
        <rFont val="Calibri"/>
        <family val="2"/>
        <charset val="238"/>
      </rPr>
      <t xml:space="preserve">Stručná anotácia úlohy: </t>
    </r>
    <r>
      <rPr>
        <sz val="9"/>
        <rFont val="Calibri"/>
        <family val="2"/>
        <charset val="238"/>
      </rPr>
      <t xml:space="preserve">
Plnenie reportingových požiadaviek za oblasť odpadov vyplýva SR z právnych predpisov Európskej únie. Úlohou SAŽP v tomto procese je zostavovať a aktualizovať zoznam reportingových povinností SR relevantných pre oblasť odpadov, evidovať metodické pokyny EK, usmernenia Eurostatu a Európskej environmentálnej agentúry týkajúce sa spracovávania správ, spolupracovať s MŽP SR pri spracovávaní správ,  predkladať správy EK spôsobom ustanoveným v príslušných právnych predpisoch, viesť evidenciu predložených správ. 
Úlohou SAŽP je spolupracovať s MŽP SR, MF SR a ŠÚ SR v zmysle schváleného systému riadenia 
vlastného zdroja EÚ založeného na nerecyklovanom odpade z plastových obalov v SR.</t>
    </r>
  </si>
  <si>
    <r>
      <rPr>
        <b/>
        <sz val="9"/>
        <rFont val="Calibri"/>
        <family val="2"/>
        <charset val="238"/>
      </rPr>
      <t>Predpokladané aktivity:</t>
    </r>
    <r>
      <rPr>
        <sz val="9"/>
        <rFont val="Calibri"/>
        <family val="2"/>
        <charset val="238"/>
      </rPr>
      <t xml:space="preserve">
1.Priebežná aktualizácia zoznamu reportingových povinností SR relevantných pre oblasť odpadov
2.Spolupráca pri spracovávaní správ za oblasť odpadov, predloženie správ za oblasť odpadov Európskej komisii a elektronická evidencia predložených správ
3.Spolupráca v zmysle systému riadenia vlastného zdroja EÚ založeného na nerecyklovanom odpade z plastových obalov v SR:
3.1. Zabezpečenie aktívneho členstva v expertnej pracovnej skupine EK pre štatistiky o odpade z plastových obalov
3.2 Poskytovanie súčinnosti MF SR a MŽP SR pri plnení ďalších úloh vyplývajúcich z platnej legislatívy EÚ v oblasti riadenia systému vlastného zdroja založeného na odpade z plastových obalov
4.Spolupráca na tvorbe a pripomienkovaní materiálov relevantných pre oblasť odpadov podľa požiadaviek MŽP SR</t>
    </r>
  </si>
  <si>
    <t>Aktivita 3: 
3.1. Pripomienkovanie pracovných materiálov prerokúvaných na  expertnej skupine, zápisy  zo zasadnutí
3.2. Podkladové materiály a pripomienkované materiály spracované podľa aktuálnych požiadaviek MF SR a MŽP SR</t>
  </si>
  <si>
    <t>OSKSR/IEP, (RKEP), SZKOO</t>
  </si>
  <si>
    <r>
      <rPr>
        <b/>
        <sz val="9"/>
        <rFont val="Calibri"/>
        <family val="2"/>
        <charset val="238"/>
      </rPr>
      <t xml:space="preserve">Stručná anotácia úlohy: </t>
    </r>
    <r>
      <rPr>
        <sz val="9"/>
        <rFont val="Calibri"/>
        <family val="2"/>
        <charset val="238"/>
      </rPr>
      <t xml:space="preserve">
Strategický rámec starostlivosti o zdravie pre roky 2014 – 2030 vychádza z politiky Zdravie 2020, ktorý je založený na štyroch prioritných oblastiach politických opatrení. Prioritná oblasť 4 – Vytvorenie zdravých komunít a podporného prostredia pre zdravie ľudí podporuje efektivitu verejného zdravia – najmä v oblasti zdravia a životného prostredia, prispôsobovania služieb potrebám v oblasti životného prostredia a zdravia a environmentálne zodpovednejšieho správania sa. Úloha je zameraná na plnenie aktivít Akčného plánu pre životné prostredie a zdravie obyvateľov NEHAP VI., ktorý vychádza z Budapeštianskej deklarácie ministrov životného prostredia a zdravia a sú zamerané na posilnenie adaptačných kapacít a odolnosti voči zdravotným rizikám súvisiacich s nepriaznivými dôsledkami zmeny klímy, ktoré sú zároveň v súlade s úlohami platného Akčného plánu pre implementáciu Stratégie adaptácie SR na zmenu klímy, ako aj s novou Stratégiou adaptácie SR na zmenu klímy do roku 2040 s výhľadom do roku 2050. Dôležité je zamerať sa na najzraniteľnejšie časti populácie, ich identifikáciu a potreby a navrhnúť podporné adaptačné opatrenia. Venovať pozornosť osvete metodiky ZM-ZM a jej praktického využitia pre mestá SR formou online workshopov.
Zvyšovanie povedomia v oblasti kvality mestského životného prostredia bude realizované počas konferencie Životné prostredie miest (XVI. Ročník).
Cieľom úlohy je poskytovať samosprávam podporu pre revitalizáciu brownfieldov formou evidencie v databáze, metodickej podpory a šírenia osvedčených postupov. Zvyšovanie odborného povedomia o problematike degradovaných území bude zabezpečené prostredníctvom celoslovenskej online konferencie. V rámci úlohy bude prebiehať mapovanie revitalizovaných území, ktoré boli degradovanými územiami. Revitalizácia brownfieldov môže zohrávať kľúčovú úlohu v zmierňovaní prejavov klimatickej zmeny, opätovným využitím a obnovením znehodnotených a opustených degradovaných plôch, znížime potrebu ďalšieho zastavania zelených plôch, čo môže prispieť k zlepšeniu kvality životného prostredia a podpore biodiverzity. Transformácia brownfieldov na ekologicky udržateľné oblasti môže pomôcť obmedziť emisie skleníkových plynov, pretože novovytvorená ekologicky šetrná infraštruktúra a modernizované budovy môžu prispieť k redukcii spotreby energie a zlepšeniu energetickej efektívnosti. Revitalizácia brownfieldov môže tiež podporiť udržateľnú mestskú mobilitu, napríklad vytvorením cyklochodníkov a zlepšením verejnej dopravy, čo môže znížiť závislosť od individuálnej automobilovej dopravy a tým obmedziť emisie skleníkových plynov spojených s dopravou. Úspešná revitalizácia brownfieldov môže slúžiť ako inšpirácia pre iné oblasti a ukázať, ako vytvárať udržateľné a klimaticky priaznivé prostredie, čo môže podnietiť globálne snahy o ochranu klímy a prispieť k celosvetovým úsiliam o udržateľný rozvoj.</t>
    </r>
  </si>
  <si>
    <t>Podpora cieľov / čiastkových cieľov udržateľného rozvoja (SDGs):  6/6.4; SDG 7/7.3; SDG 8/8.4; SDG 12/12.1; 12.2; 12.5; SDG 16/16.10</t>
  </si>
  <si>
    <t>Zabezpečenie úloh v oblasti ochrany ovzdušia</t>
  </si>
  <si>
    <t xml:space="preserve">SSKSRaPEG/OES/SZKOO  </t>
  </si>
  <si>
    <t>Zákon 146/2023 Z. z a jeho vykonávacie predpisy; zákon 24/2006 Z.z.</t>
  </si>
  <si>
    <t>Úloha podporuje tieto opatrenia z Implementačného plánu Stratégie environmentálnej politiky SR do roku 2030 (Envirostratégia 2030):178, 299, 300, 302, 303, 305</t>
  </si>
  <si>
    <r>
      <rPr>
        <b/>
        <sz val="9"/>
        <rFont val="Calibri"/>
        <family val="2"/>
        <charset val="238"/>
      </rPr>
      <t xml:space="preserve">Stručná anotácia úlohy: </t>
    </r>
    <r>
      <rPr>
        <sz val="9"/>
        <rFont val="Calibri"/>
        <family val="2"/>
        <charset val="238"/>
      </rPr>
      <t xml:space="preserve">
Cieľom úlohy je podpora odboru Globálnej ochrany ovzdušia, zmeny klímy a adaptácie so zameraním na prioritné úlohy, vyplývajúce z implementácie zákona č. 146/2023 Z. z. o ochrane ovzdušia a o zmene a doplnení niektorých zákonov v znení neskorších predpisov a jeho vykonávacích predpisov.</t>
    </r>
  </si>
  <si>
    <t>Integrovaný systém podpory adaptácie na zmenu klímy (informácie – prax – výskum)</t>
  </si>
  <si>
    <r>
      <rPr>
        <b/>
        <sz val="9"/>
        <rFont val="Calibri"/>
        <family val="2"/>
        <charset val="238"/>
      </rPr>
      <t xml:space="preserve">Stručná anotácia úlohy: </t>
    </r>
    <r>
      <rPr>
        <sz val="9"/>
        <rFont val="Calibri"/>
        <family val="2"/>
        <charset val="238"/>
      </rPr>
      <t xml:space="preserve">
Úloha je zameraná na komplexnú podporu adaptácie na zmenu klímy prostredníctvom prepojenia informačnej platformy, odbornej podpory pre miestne samosprávy a rozvoja aplikovaného výskumu. Jadrom úlohy je budovanie a rozvoj národného znalostného a informačného systému v oblasti adaptácie na zmenu klímy, ktorý prepája vedecké poznatky, dáta, praktické skúsenosti z územia a potreby tvorby verejných politík.
Prostredníctvom informačnej platformy klima-adapt.sk budú systematicky zhromažďované, spracovávané a sprístupňované relevantné informácie, nástroje, prípadové štúdie a výstupy aplikovaného výskumu. Platforma bude zároveň slúžiť ako hlavný komunikačný a prezentačný kanál pre výstupy poradenskej činnosti smerom k mestám a obciam, ako aj pre výstupy vyplývajúce z národnej a medzinárodnej spolupráce v oblasti adaptácie.
Poradenská a konzultačná činnosť bude zameraná na podporu miestnych samospráv pri identifikácii klimatických rizík, príprave adaptačných stratégií a návrhu adaptačných opatrení. Táto činnosť bude úzko previazaná s odborným zázemím, dátami a výskumnými poznatkami a zároveň bude generovať praktické výstupy (príručky, metodiky, prípadové štúdie), ktoré budú spätne využívané v rámci informačnej platformy a výskumných aktivít.
Súčasťou úlohy je koordinácia a podpora aplikovaného výskumu a inovácií na rozhraní vedy a politiky, vrátane spolupráce s národnými a medzinárodnými inštitúciami. Výskumné aktivity budú priamo reagovať na potreby aktualizovanej Národnej adaptačnej stratégie (NAS) a budú podporovať jej implementáciu prostredníctvom odborných podkladov, workshopov, konzultácií a projektových výstupov. Výsledky výskumu budú systematicky pretavované do praktických odporúčaní pre prax a sprístupňované prostredníctvom platformy klima-adapt.sk a ďalších komunikačných nástrojov.
Úloha tak vytvára funkčný a dlhodobo udržateľný ekosystém prepájajúci dáta, výskum, politiku a prax v oblasti adaptácie na zmenu klímy na národnej aj lokálnej úrovni.</t>
    </r>
  </si>
  <si>
    <t>1.Funkčná a priebežne rozvíjaná národná informačná platforma klima-adapt.sk ako centrálny zdroj klimatických informácií, nástrojov a príkladov dobrej praxe</t>
  </si>
  <si>
    <t>2.Pravidelný odborný newsletter k adaptácii na zmenu klímy</t>
  </si>
  <si>
    <t>Úloha podporuje tieto opatrenia z Implementačného plánu Stratégie environmentálnej politiky SR do roku 2030 (Envirostratégia 2030): ID 122 – 127; 169</t>
  </si>
  <si>
    <t xml:space="preserve">MŽP SR, SHMU, VUVH, samosprávy,  stakeholderi </t>
  </si>
  <si>
    <t>SEP SR do 2030, NAS, NAAP</t>
  </si>
  <si>
    <t>3.Metodické a informačné materiály, príručky a prípadové štúdie zamerané na tvorbu a implementáciu adaptačných stratégií a opatrení miestnych samospráv</t>
  </si>
  <si>
    <t>4.Odborné podklady, konzultácie a účasť na aktivitách súvisiacich s aktualizáciou a implementáciou NAS</t>
  </si>
  <si>
    <t xml:space="preserve"> </t>
  </si>
  <si>
    <t>5.Výstupy aplikovaného výskumu: odborné podklady, prípadové štúdie, publikácie, projektové zámery</t>
  </si>
  <si>
    <t>6.Prezentácia príkladov dobrej praxe adaptácie z prostredia SR na národnej a medzinárodnej úrovni (najmä prostredníctvom Climate-ADAPT)</t>
  </si>
  <si>
    <t xml:space="preserve">Zákon č. 543/2002 Z. z. Vyhláška č. 170/2021 Z. z., ktorou sa vykonáva zákon č. 543/2002 Z. z. </t>
  </si>
  <si>
    <t xml:space="preserve"> Rozvoj regiónov a udržateľný turizmus, zachovávanie kultúrneho a prírodného bohatstva</t>
  </si>
  <si>
    <t>Napĺňanie záväzku EÚ vysadiť 3 miliardy stromov do roku 2030, ktorý je ukotvený v Stratégii EÚ v oblasti biodiverzity do roku 2030.</t>
  </si>
  <si>
    <t>CAZK/IEP</t>
  </si>
  <si>
    <t>4.Administrácia údajov o poskytovaných službách a IS v Centrálnom metainformačnom systéme verejnej správy (MetaIS) a manažment otvorených údajov v Národnom katalógu otvorených dát (data.slovensko.sk)</t>
  </si>
  <si>
    <r>
      <rPr>
        <b/>
        <sz val="9"/>
        <rFont val="Calibri"/>
        <family val="2"/>
        <charset val="238"/>
      </rPr>
      <t>Predpokladané výstupy:</t>
    </r>
    <r>
      <rPr>
        <sz val="9"/>
        <rFont val="Calibri"/>
        <family val="2"/>
        <charset val="238"/>
      </rPr>
      <t xml:space="preserve"> 
1.Update a upgrade registrov a modulov IS PZPH, aktualizované údaje v registroch a moduloch IS PZPH, rozšírenie web aplikácie na podporu prevádzkovateľov podnikov v oblasti PZPH podľa požiadaviek odboru ER a BB MŽP SR, poskytnuté informácie k problematike IS PZPH, aktualizované stránky (www.enviroportal.sk, www.sazp.sk)
</t>
    </r>
  </si>
  <si>
    <t>Povinnosti vyplývajúce z európskych predpisov, národných predpisov. Uznesenie vlády SR č. 15/2026, ktorým sa schválila Stratégia odpadového hospodárstva Slovenskej republiky do roku 2035.</t>
  </si>
  <si>
    <t xml:space="preserve">Povinnosti vyplývyjúce z európskych predpisov, národných predpisov. Uznesenie vlády SR č. 15/2026, ktorým sa schválila Stratégia odpadového hospodárstva Slovenskej republiky do roku 2035. </t>
  </si>
  <si>
    <r>
      <rPr>
        <b/>
        <sz val="9"/>
        <rFont val="Calibri"/>
        <family val="2"/>
        <charset val="238"/>
      </rPr>
      <t xml:space="preserve">Stručná anotácia úlohy: </t>
    </r>
    <r>
      <rPr>
        <sz val="9"/>
        <rFont val="Calibri"/>
        <family val="2"/>
        <charset val="238"/>
      </rPr>
      <t xml:space="preserve">
Cieľom úlohy je podpora odboru odpadového a obehového hospodárstva MŽP SR so zameraním na prioritné oblasti, ktorými sú spracovanie a vyhodnotenie dát o odpadoch, zariadeniach, skládkach odpadov, spracovanie metodík podľa aktuálnych potrieb MŽP SR.</t>
    </r>
  </si>
  <si>
    <r>
      <rPr>
        <b/>
        <sz val="9"/>
        <rFont val="Calibri"/>
        <family val="2"/>
        <charset val="238"/>
      </rPr>
      <t>Predpokladané výstupy:</t>
    </r>
    <r>
      <rPr>
        <sz val="9"/>
        <rFont val="Calibri"/>
        <family val="2"/>
        <charset val="238"/>
      </rPr>
      <t xml:space="preserve"> 
1. Spracované a vyhodnotené dáta o odpadoch podľa aktuálnych požiadaviek MŽP SR
</t>
    </r>
  </si>
  <si>
    <t>4. Návrh opatrenia MŽP SR na zavedenie štandardov pre odpad z dreva v nadväznosti na následné činnosti nakladania v zmysle hierarchie odpadového hospodárstva</t>
  </si>
  <si>
    <t>COHEM/OOH</t>
  </si>
  <si>
    <r>
      <rPr>
        <b/>
        <sz val="9"/>
        <rFont val="Calibri"/>
        <family val="2"/>
        <charset val="238"/>
      </rPr>
      <t xml:space="preserve">Stručná anotácia úlohy: </t>
    </r>
    <r>
      <rPr>
        <sz val="9"/>
        <rFont val="Calibri"/>
        <family val="2"/>
        <charset val="238"/>
      </rPr>
      <t xml:space="preserve">
Cieľom úlohy je analytická podpora v oblasti odpadového hospodárstva so zameraním na prioritné oblasti, ktorými sú analýza komunálneho odpadu, analýza nakladania s nebezpečnými odpadmi, analýza voľne pohodeného odpadu a analýza možností používania opakovane použiteľných obalov pri dodávke tovaru do zariadení spoločného stravovania.</t>
    </r>
  </si>
  <si>
    <t>Zabezpečenie plnenia povinností prevádzkovateľa skládky odpadov</t>
  </si>
  <si>
    <t xml:space="preserve">Povinnosti vyplývajúce zo Smernice Rady 1999/31/ES z 26. apríla 1999 o skládkach odpadov, Zákon 79/2015 Z. z., vyhláška MŽP SR 382/2018 Z. z. </t>
  </si>
  <si>
    <t>4. Uzavretie a rekultivácie a následný monitoring skládok odpadov podľa aktuálneho stavu</t>
  </si>
  <si>
    <r>
      <rPr>
        <b/>
        <sz val="9"/>
        <rFont val="Calibri"/>
        <family val="2"/>
        <charset val="238"/>
      </rPr>
      <t>Stručná anotácia úlohy:</t>
    </r>
    <r>
      <rPr>
        <sz val="9"/>
        <rFont val="Calibri"/>
        <family val="2"/>
        <charset val="238"/>
      </rPr>
      <t xml:space="preserve">
EWOBOX je medzirezortný portál environmentálnej výchovy, ktorého cieľom je zhromažďovať a zdieľať informácie o environmentálnej výchove, rozvíjať vzájomnú spoluprácu a sieťovanie ľudí a organizácií pôsobiacich v environmentálnej výchove. Na jeho napĺňaní a ďalšom vývoji spolupracuje s viac ako 30-tkou štátnych a mimovládnych organizácií a samospráv, ktorých práca je koordinovaná v rámci „Medzirezortnej pracovnej skupiny pre vytvorenie funkčného systému EVVO v SR". V roku 2026 plánujeme pokračovať v redizajne portálu, konkrétne vnútorného administračného prostredia. Po jeho dokončení sa začne s cielenou propagáciou portálu a prácou s cieľovými skupinami. Našou snahou tiež bude nadviazať užšiu spoluprácu s ministerstvom školstva a vysokými školami, s cieľom prepojiť prostredníctvom EWOBOXu neformálnu envirovýchovu s formálnou a vedu s praxou. Budeme tiež  pokračovať v napĺňaní  vízie, vytvoriť na báze EWOBOXu systém štatistického zberu a vyhodnocovania údajov o EVVO v SR, ktorý bude slúžiť pre potreby výskumu, plánovania a odpočtovania činnosti v envirovýchove na rezortnej, národnej aj medzinárodnej úrovni. Takýto systém zabezpečí údaje pre odpočtovanie  envirovýchovných cieľov Envirostratégie 2030 (Opatrenie č. 267 Pravidelne vykonávať analýzy súčasného stavu EVVO vo formálnom aj neformálnom vzdelávaní) ako aj množstva ďalších koncepčných dokumentov. Prevádzka portálu si vyžaduje údržbu a komunikáciu s používateľmi a programátormi na dennej báze.
</t>
    </r>
  </si>
  <si>
    <r>
      <rPr>
        <b/>
        <sz val="9"/>
        <rFont val="Calibri"/>
        <family val="2"/>
        <charset val="238"/>
      </rPr>
      <t xml:space="preserve">Stručná anotácia úlohy: </t>
    </r>
    <r>
      <rPr>
        <sz val="9"/>
        <rFont val="Calibri"/>
        <family val="2"/>
        <charset val="238"/>
      </rPr>
      <t xml:space="preserve">
Prostredníctvom tejto úlohy SAŽP zabezpečuje zvyšovanie povedomia v oblasti environmentálnej udržateľnosti a zmeny klímy na celoslovenskej úrovni a napĺňa požiadavky jednotlivých sekcií MŽP SR na propagáciu aktuálnych tém. Vytvára  podmienky pre vzdelávanie, ktoré učiacim sa umožní prispieť k naplneniu cieľov Envirostratégie 2030 (Opatrenie č. 266 ). V ponuke sú etablované programy, ďalšie kolo vedomostnej súťaže EnvirOtázniky a súťaže detskej výtvarnej tvorivosti Zelený svet, či podujatia a výzvy pri príležitosti významných environmentálnych dní, ako sú Kvapka pre vodu, questingová hra zameraná na biodiverzitu a zmenu klímy. Súťaž EnvirOtázniky bude mať rozšírenú kategóriu súťažiacich o žiakov stredných škôl. Podujatie realizované každoročne pre pedagógov, koordinátorov a priaznivcov environmentálnej výchovy ŠIŠKA bude tento rok financované z externých zdrojov.
</t>
    </r>
  </si>
  <si>
    <t>Podpora cieľov / čiastkových cieľov udržateľného rozvoja (SDGs): SDG 12/12.1, 12.2, 12.5</t>
  </si>
  <si>
    <r>
      <rPr>
        <b/>
        <sz val="9"/>
        <rFont val="Calibri"/>
        <family val="2"/>
        <charset val="238"/>
      </rPr>
      <t>Predpokladané výstupy:</t>
    </r>
    <r>
      <rPr>
        <sz val="9"/>
        <rFont val="Calibri"/>
        <family val="2"/>
        <charset val="238"/>
      </rPr>
      <t xml:space="preserve"> 
1. Digitálna verzia Správy o stave ŽP SR v roku 2025 
</t>
    </r>
  </si>
  <si>
    <t>2. Príspevky  na soc.sieťach SAŽP</t>
  </si>
  <si>
    <t>4. Aualizovaná databáza EnvⓘDat na Enviroportáli</t>
  </si>
  <si>
    <t>2. Aktualizovaná verzia prezentačnej a redakčnej stránky výstupov hodnotenia ŽP v rámci Enviroportálu (pre environmentálne ukazovatele a správy</t>
  </si>
  <si>
    <t>RRAHŽP/SOPK/ OOBROOD</t>
  </si>
  <si>
    <t>2. Elektronická verzia ISOB vyhodnotených k roku 2024/25 v slovenskej verzii na Enviroportáli</t>
  </si>
  <si>
    <r>
      <rPr>
        <b/>
        <sz val="9"/>
        <rFont val="Calibri"/>
        <family val="2"/>
        <charset val="238"/>
      </rPr>
      <t>Predpokladané výstupy:</t>
    </r>
    <r>
      <rPr>
        <sz val="9"/>
        <rFont val="Calibri"/>
        <family val="2"/>
        <charset val="238"/>
      </rPr>
      <t xml:space="preserve"> 
1. Technická prevádzka webových sídel, ktorých prevádzkovateľom je SAŽP</t>
    </r>
  </si>
  <si>
    <t>2. Vybrané webové sídla dané do formálneho súladu s § 14-16 vyhlášky č. 78/2020 Z.z. o štandardoch pre ITVS</t>
  </si>
  <si>
    <t>3. Prevádzka a aktualizovaný obsah webového sídla SAŽP a intranetu</t>
  </si>
  <si>
    <r>
      <rPr>
        <b/>
        <sz val="9"/>
        <rFont val="Calibri"/>
        <family val="2"/>
        <charset val="238"/>
      </rPr>
      <t>Predpokladané aktivity:</t>
    </r>
    <r>
      <rPr>
        <sz val="9"/>
        <rFont val="Calibri"/>
        <family val="2"/>
        <charset val="238"/>
      </rPr>
      <t xml:space="preserve">
• Bežná prevádzka
• SEO optimalizácia a monitoring
• Zosúladenie vybraných webových sídel s § 14-16 vyhlášky č. 78/2020 o štandardoch pre ITVS
• Pprevádzka, správa a editácia obsahu webového sídla SAŽP a intranetu
• Copywriting - tvorba a publikovanie textov
• Tvorba a aktualizácia interných predpisov k webovým sídlam</t>
    </r>
  </si>
  <si>
    <r>
      <t>Podpora cieľov / čiastkových cieľov udržateľného rozvoja (SDGs):</t>
    </r>
    <r>
      <rPr>
        <sz val="9"/>
        <rFont val="Calibri"/>
        <family val="2"/>
        <charset val="238"/>
      </rPr>
      <t xml:space="preserve"> </t>
    </r>
    <r>
      <rPr>
        <b/>
        <sz val="9"/>
        <rFont val="Calibri"/>
        <family val="2"/>
        <charset val="238"/>
      </rPr>
      <t>SDG 12/12.8; SDG 16/16.10; SDG 17/17.19</t>
    </r>
  </si>
  <si>
    <t>5. Webové sídlo zosúladené s vyhláškou č. 78/2020 Z. z. o štandardoch pre informačné technológie verejnej správy - zvýšená bezpečnosť, dostupnosť a dôvera užívateľov</t>
  </si>
  <si>
    <t>6. Monitoring a vyhodnotenie spätnej väzby</t>
  </si>
  <si>
    <r>
      <rPr>
        <b/>
        <sz val="9"/>
        <rFont val="Calibri"/>
        <family val="2"/>
        <charset val="238"/>
      </rPr>
      <t>Predpokladané aktivity:</t>
    </r>
    <r>
      <rPr>
        <sz val="9"/>
        <rFont val="Calibri"/>
        <family val="2"/>
        <charset val="238"/>
      </rPr>
      <t xml:space="preserve">
• Udržiavanie používateľských a aplikačných rozhraní v súlade so štandardami webových služieb, integrácie dát, prístupnosti a funkčnosti webových sídel, poskytovania údajov v elektronickom prostredí a inými štandardami definovanými legislatívou
• Vytváranie a udržiavanie dokumentácie analýzy a dizajnu
• Vytváranie a udržiavanie Enterprise architektúry SAŽP
• Integrácia na referenčné registre štátu a základné číselníky, zabezpečenie procesu stotožnenia objektov evidencie registrov ISVS prevádzkovaných SAŽP na objekty evidencie referenčných registrov a základných číselníkov Informačného systému centrálnej správy referenčných údajov (IS CSRÚ)
• Monitorovanie behu aplikačnej infraštruktúry informačných systémov
• Priebežná údržba - prideľovanie privilégií, vytváranie užívateľských účtov, správa pamäte, monitorovanie behu a výkonu aplikačných rozhraní
• Funkčné testovanie aplikačných rozhraní po vykonaní opráv
• Migrácia vytvorených aplikácií z prostredia vývojových serverov do prostredia produkčných a testovacích serverov
• Patchovanie aplikačných rozhraní
• Zabezpečenie užívateľskej podpory pre používanie klientskych rozhraní, ktoré umožňujú vstup užívateľov do zdrojových evidencií informačných systémov a environmentálnych databáz
• Spolupráca pri integráciách na IS KSED (Komplexný systém environmentálneho dohľadu) a KAV (Konsolidovaná analytická vrstva)
• Zmena front-end verejnej časti agendových systémov v súlade s dizajn manuálom nového Enviroportálu.  Návrh a tvorba back-end rozhrania a aplikačnej podpory
• Administrácia údajov o poskytovaných službách a IS v Centrálnom metainformačnom systéme verejnej správy (MetaIS) a manažment otvorených údajov v Národnom katalógu otvorených dát (data.slovensko.sk)
• Administrácia dátového skladu - dizajn a implementácia indexov, konfigurácia, nastavenie a zápis údajových tokov prostredníctvom integračného nástroja Kafka Connect a vyhľadávacieho resp. analytického nástroja Elasticsearch
</t>
    </r>
  </si>
  <si>
    <r>
      <rPr>
        <b/>
        <sz val="9"/>
        <rFont val="Calibri"/>
        <family val="2"/>
        <charset val="238"/>
      </rPr>
      <t>Predpokladané výstupy:</t>
    </r>
    <r>
      <rPr>
        <sz val="9"/>
        <rFont val="Calibri"/>
        <family val="2"/>
        <charset val="238"/>
      </rPr>
      <t xml:space="preserve"> 
1. Spoľahlivá prevádzka aplikačných rozhraní agendových informačných systémov, ktoré sú súčasťou Informačného systému verejnej správy, resp. Informačného systému životného prostredia</t>
    </r>
  </si>
  <si>
    <t xml:space="preserve">2. Vytvorená a udržiavaná dokumentácia analýzy a dizajnu ISVS
</t>
  </si>
  <si>
    <r>
      <rPr>
        <b/>
        <sz val="9"/>
        <rFont val="Calibri"/>
        <family val="2"/>
        <charset val="238"/>
      </rPr>
      <t>Predpokladané aktivity:</t>
    </r>
    <r>
      <rPr>
        <sz val="9"/>
        <rFont val="Calibri"/>
        <family val="2"/>
        <charset val="238"/>
      </rPr>
      <t xml:space="preserve">
• ArcGIS server, Enterprise Geodatabase (EGDB) a Geoserver: 
- celoročná spoľahlivá prevádzka; administrácia mapových služieb; administrácia prístupových účtov; update a upgrade softwaru
• ArcGIS licencie:
- obstarávanie a prerozdeľovanie licencií; prevádzka licenčného servera; inštalácia a konfigurácia ArcGIS desktop na pracoviskách SAŽP  
• Priestorové údaje a INSPIRE: 
- tvorba a aktualizácia priestorových údajov a ich metadát; príprava priestorových údajov a mapových kompozícií pre potreby úloh a  projektov SAŽP, MŽP SR a iných; poskytovanie priestorových údajov SAŽP tretím stranám
- tvorba harmonizovaných datasetov a metadát z údajov SAŽP podliehajúcich iniciatíve INSPIRE a publikovania týchto datasetov prostredníctvom webových služieb</t>
    </r>
  </si>
  <si>
    <r>
      <rPr>
        <b/>
        <sz val="9"/>
        <rFont val="Calibri"/>
        <family val="2"/>
        <charset val="238"/>
      </rPr>
      <t>Predpokladané výstupy:</t>
    </r>
    <r>
      <rPr>
        <sz val="9"/>
        <rFont val="Calibri"/>
        <family val="2"/>
        <charset val="238"/>
      </rPr>
      <t xml:space="preserve"> 
1. EGDB (ArcSDE), - http://arc.sazp.sk/arcgis/rest - https://geos.sazp.sk/geoserver/web/"</t>
    </r>
  </si>
  <si>
    <t>3. https://idatovysklad.sazp.sk - priestorové údaje - shp, GDB, - mapové kompozície - mxd, pdf, jpg, a iné - metadata na rpi.gov.sk - údaje na data.gov.sk</t>
  </si>
  <si>
    <t>2. Dokumentácia vzťahujúca sa k ArcGIS licenciám - evidencia pridelených licencií - licenčný server</t>
  </si>
  <si>
    <r>
      <rPr>
        <b/>
        <sz val="9"/>
        <rFont val="Calibri"/>
        <family val="2"/>
        <charset val="238"/>
      </rPr>
      <t>Predpokladané aktivity:</t>
    </r>
    <r>
      <rPr>
        <sz val="9"/>
        <rFont val="Calibri"/>
        <family val="2"/>
        <charset val="238"/>
      </rPr>
      <t xml:space="preserve">
• Monitorovanie behu
• Zálohovanie
• Patchovanie databáz
• Vylaďovanie výkonu
• Inštalácia a klonovanie databáz
• Správa užívateľov
• Migrácia dát aplikácii medzi vývojovým a produkčným prostredím
• Správa licencií</t>
    </r>
  </si>
  <si>
    <r>
      <rPr>
        <b/>
        <sz val="9"/>
        <rFont val="Calibri"/>
        <family val="2"/>
        <charset val="238"/>
      </rPr>
      <t>Predpokladané výstupy:</t>
    </r>
    <r>
      <rPr>
        <sz val="9"/>
        <rFont val="Calibri"/>
        <family val="2"/>
        <charset val="238"/>
      </rPr>
      <t xml:space="preserve"> 
1. Databázy poskytujúce údaje pre nadväzujúce informačné systémy a aplikácie využívajúce údaje v nich uskladnené</t>
    </r>
  </si>
  <si>
    <r>
      <rPr>
        <b/>
        <sz val="9"/>
        <rFont val="Calibri"/>
        <family val="2"/>
        <charset val="238"/>
      </rPr>
      <t>Predpokladané aktivity:</t>
    </r>
    <r>
      <rPr>
        <sz val="9"/>
        <rFont val="Calibri"/>
        <family val="2"/>
        <charset val="238"/>
      </rPr>
      <t xml:space="preserve">
• Organizácia celoslovenského seminára v rámci NLC o aktivitách Copernicus a CLC 
• Mapovanie bezpilotným fotogrametrikckým systémom podľa požiadaviek SAŽP a MŽP
• Zošívanie jednotlivých interpretovaných pracovných oblastí 
• Odvodenie mapy krajinnej pokrývky z revidovanej CLC 2018 a zmien CLC2018-2024
• Príprava case study podľa požiadaviek NCP
• Tvorba štatistíka záverečnej správy CLC2024
</t>
    </r>
  </si>
  <si>
    <r>
      <rPr>
        <b/>
        <sz val="9"/>
        <rFont val="Calibri"/>
        <family val="2"/>
        <charset val="238"/>
      </rPr>
      <t>Predpokladané aktivity:</t>
    </r>
    <r>
      <rPr>
        <sz val="9"/>
        <rFont val="Calibri"/>
        <family val="2"/>
        <charset val="238"/>
      </rPr>
      <t xml:space="preserve">
• Prevádzka IS verejnej správy a IS vyplývajúcich z medzinárodných záväzkov, štandardné sieťové služby: DNS, MAIL, WWW, NTP, FTP, SSH, DB, WIKI, Monitoring, Ticketovací systém pre helpdesk, git (+gitlab), Instant Messaging, videokonferenčný systém, elastic search, kafka a iné
• Helpdesk, podpora pre vývojové tímy (vývojársky server), programátorov a koordinácia IT služieb sekcie environmentálnej informatiky SAŽP
• Upgrade OS, rekonfigurácie SW, inštalácie HW, správa a rozširovanie diskového poľa, páskovej knižnice, budovanie klastra serverov, zabezpečenie servisu/opráv HW v serverovni;
• Technická a systémová podpora pre úlohy PHÚ a aj mimo PHÚ: OPŽP, outsourcing, grantové schémy, EEA, rámcových programov EU, UNDP, UNEP, úlohy EEA, OECD atď</t>
    </r>
  </si>
  <si>
    <r>
      <rPr>
        <b/>
        <sz val="9"/>
        <rFont val="Calibri"/>
        <family val="2"/>
        <charset val="238"/>
      </rPr>
      <t>Predpokladané výstupy:</t>
    </r>
    <r>
      <rPr>
        <sz val="9"/>
        <rFont val="Calibri"/>
        <family val="2"/>
        <charset val="238"/>
      </rPr>
      <t xml:space="preserve"> 
1. Funkčné služby zabezpečované servermi na báze systémov Linux/UNIX
</t>
    </r>
  </si>
  <si>
    <t>2. Funkčné diskové polia</t>
  </si>
  <si>
    <t>3. Systémová podpora užívateľov, aplikácií a serverov</t>
  </si>
  <si>
    <r>
      <rPr>
        <b/>
        <sz val="9"/>
        <rFont val="Calibri"/>
        <family val="2"/>
        <charset val="238"/>
      </rPr>
      <t>Predpokladané aktivity:</t>
    </r>
    <r>
      <rPr>
        <sz val="9"/>
        <rFont val="Calibri"/>
        <family val="2"/>
        <charset val="238"/>
      </rPr>
      <t xml:space="preserve">
• Implementácia –  zálohovanie serverov/údajov, bezpečnostné aktualizácie OS, konfigurácia služieb z hľadiska bezpečnosti, riešenie incidentov, dokumentácia
• Zabezpečenie kontrolných mechanizmov –  monitoring služieb, teplôt, prevádzky serverovne
• Kamerový a alarm systém, protipožiarny systém, štatistika, testovanie, audity IS
• Technické opatrenia –  údržba páskovej knižnice, UPS, PDU, správa kamerového a alarm systému, kontrola senzorov, servis a údržba serverov, klimatizácie, fyzická bezpečnosť serverovne</t>
    </r>
  </si>
  <si>
    <r>
      <rPr>
        <b/>
        <sz val="9"/>
        <rFont val="Calibri"/>
        <family val="2"/>
        <charset val="238"/>
      </rPr>
      <t>Predpokladané výstupy:</t>
    </r>
    <r>
      <rPr>
        <sz val="9"/>
        <rFont val="Calibri"/>
        <family val="2"/>
        <charset val="238"/>
      </rPr>
      <t xml:space="preserve"> 
1. Záznamy z permanentného monitoringu serverov a služieb
</t>
    </r>
  </si>
  <si>
    <t>2. Funkčný kamerový systém a elektronický zabezpečovací systém</t>
  </si>
  <si>
    <t>3. Štatistika dostupnosti/výpadkov</t>
  </si>
  <si>
    <t>4. Dokumentácia incidentov serverov a služieb</t>
  </si>
  <si>
    <t>5. Záloha serverov a vybraných užívateľských údajov</t>
  </si>
  <si>
    <t>6. Funkčné záložné zdroje, UPS a klimatizácia v serverovni</t>
  </si>
  <si>
    <t>7. Zvýšená bezpečnosť prístupov formou dvojfaktorovej autentifikácie (2FA)</t>
  </si>
  <si>
    <r>
      <rPr>
        <b/>
        <sz val="9"/>
        <rFont val="Calibri"/>
        <family val="2"/>
        <charset val="238"/>
      </rPr>
      <t>Predpokladané aktivity:</t>
    </r>
    <r>
      <rPr>
        <sz val="9"/>
        <rFont val="Calibri"/>
        <family val="2"/>
        <charset val="238"/>
      </rPr>
      <t xml:space="preserve">
• Administrácia Windows serverov zahrnutých v tejto úlohe
• Ochrana prístupov a antivírová ochrana na týchto serveroch
• Poskytovanie zálohovaného zdieľaného priestoru užívateľom, prevádzka aplikácií</t>
    </r>
  </si>
  <si>
    <t>3. Podpora užívateľov a vývojárov</t>
  </si>
  <si>
    <t>2. Prístupy na súborové úložisko podľa zadefinovanej hierarchie práv a antivírová ochrana uložených dát</t>
  </si>
  <si>
    <r>
      <rPr>
        <b/>
        <sz val="9"/>
        <rFont val="Calibri"/>
        <family val="2"/>
        <charset val="238"/>
      </rPr>
      <t>Predpokladané výstupy:</t>
    </r>
    <r>
      <rPr>
        <sz val="9"/>
        <rFont val="Calibri"/>
        <family val="2"/>
        <charset val="238"/>
      </rPr>
      <t xml:space="preserve"> 
1. Funkčné sieťové služby Windows serverov zahrnutých v tejto úlohe
</t>
    </r>
  </si>
  <si>
    <r>
      <t>Podpora cieľov / čiastkových cieľov udržateľného rozvoja (SDGs</t>
    </r>
    <r>
      <rPr>
        <sz val="9"/>
        <rFont val="Calibri"/>
        <family val="2"/>
        <charset val="238"/>
      </rPr>
      <t>)</t>
    </r>
    <r>
      <rPr>
        <b/>
        <sz val="9"/>
        <rFont val="Calibri"/>
        <family val="2"/>
        <charset val="238"/>
      </rPr>
      <t>: SDG 12/12.8; SDG 16/16.10; SDG 17/17.19</t>
    </r>
  </si>
  <si>
    <r>
      <rPr>
        <b/>
        <sz val="9"/>
        <rFont val="Calibri"/>
        <family val="2"/>
        <charset val="238"/>
      </rPr>
      <t>Predpokladané aktivity:</t>
    </r>
    <r>
      <rPr>
        <sz val="9"/>
        <rFont val="Calibri"/>
        <family val="2"/>
        <charset val="238"/>
      </rPr>
      <t xml:space="preserve">
• Zabezpečenie prevádzky VT a minimalizácia výpadkov
• Zabezpečenie antivírovej kontroly PC
• Zabezpečenie prevádzky a udržiavanie funkčnosti LAN (kabeláž a sieťové prvky)
• Zabezpečenie funkčnosti VT na SAŽP
• Funkčné, stabilné a bezpečné pripojenie do Internetu a intranetu</t>
    </r>
  </si>
  <si>
    <r>
      <rPr>
        <b/>
        <sz val="9"/>
        <rFont val="Calibri"/>
        <family val="2"/>
        <charset val="238"/>
      </rPr>
      <t>Predpokladané výstupy:</t>
    </r>
    <r>
      <rPr>
        <sz val="9"/>
        <rFont val="Calibri"/>
        <family val="2"/>
        <charset val="238"/>
      </rPr>
      <t xml:space="preserve"> 
1. Funkčná výpočtová technika a LAN na pracoviskách SAŽP
</t>
    </r>
  </si>
  <si>
    <t>2. Funkčné a zabezpečené prepojenie LAN pracovísk SAŽP a pripojenie do Internetu</t>
  </si>
  <si>
    <r>
      <rPr>
        <b/>
        <sz val="9"/>
        <rFont val="Calibri"/>
        <family val="2"/>
        <charset val="238"/>
      </rPr>
      <t>Predpokladané výstupy:</t>
    </r>
    <r>
      <rPr>
        <sz val="9"/>
        <rFont val="Calibri"/>
        <family val="2"/>
        <charset val="238"/>
      </rPr>
      <t xml:space="preserve"> 
1. Databáza EIA/SEA v zmysle zákona č. 24/2006 Z. z.</t>
    </r>
  </si>
  <si>
    <t>2. Rozšírené disponibilné funkcionality CIS EIA/SEA</t>
  </si>
  <si>
    <t>3. Upgrade CIS EIA/SEA a webovej/mapovej aplikácie</t>
  </si>
  <si>
    <t>4. Upgrade a update www.enviroportal - časť Posudzovanie vplyvov na ŽP vrátane stránky zoznamu OSO</t>
  </si>
  <si>
    <t>5. Analýza podkladov z databázy posudzovaných zásahov do prírody a krajiny podľa požiadavky Uznesenia vlády SR č. 8/2016 z 13. januára 2016 – indikátor č.53. Počet posudzovaných zásahov do prírody a krajiny</t>
  </si>
  <si>
    <t>6. Archív a poskytovanie informácií</t>
  </si>
  <si>
    <t>7. Školenie k CIS EIA/SEA pre zamestnancov štátnej správy</t>
  </si>
  <si>
    <t>8. Školenie v oblasti EIA/SEA pre zamestnancov štátnej správy a OSO</t>
  </si>
  <si>
    <t>9. Dokumentácia pre účely SEA procesu (*)</t>
  </si>
  <si>
    <t>10. Metodiky/ príklady dobrej praxe</t>
  </si>
  <si>
    <t>Podpora cieľov / čiastkových cieľov udržateľného rozvoja (SDGs): SDG 16/16.10</t>
  </si>
  <si>
    <r>
      <rPr>
        <b/>
        <sz val="9"/>
        <rFont val="Calibri"/>
        <family val="2"/>
        <charset val="238"/>
      </rPr>
      <t>Predpokladané aktivity:</t>
    </r>
    <r>
      <rPr>
        <sz val="9"/>
        <rFont val="Calibri"/>
        <family val="2"/>
        <charset val="238"/>
      </rPr>
      <t xml:space="preserve">
• Prevádzkovanie, sprístupňovanie a aktualizovanie IS PZPH vrátane zhromažďovania údajov, zapisovania údajov a poskytovania informácií, určovanie podnikov s možným domino efektom a ich susediacich podnikov. Pravidelná aktualizácia web stránok (www.enviroportal.sk, www.sazp.sk)
• Súčinnosť pri novelizácii právnych predpisov v oblasti prevencie ZPH
• Zber a spracovanie údajov na prípravu podkladov pre podávanie správ za SR vo vzťahu k EK - vykonávacie rozhodnutie Komisie (EÚ) č. 2022/1979 (oznamovanie informácií uvedených v článku 18 ods. 1 a článku 21 ods. 3 smernice Európskeho parlamentu a Rady 2012/18/EÚ), vykonávacie rozhodnutie Komisie (EÚ) č. 2025/113 (predkladanie informácií o vykonávaní smernice Európskeho parlamentu a Rady 2012/18/EÚ), databázové zápisy v systéme eSPIRS a eMARS - národný reportér za SR
• Členstvo v pracovných skupinách EK a EEA
• Zabezpečovanie činností, ktoré vyplývajú z členstva v Komisii pre prevenciu ZPH ako poradného orgánu pre MŽP SR, verifikácia údajov z bezpečnostných správ, preverenie oznámení o zaradení podnikov, informácii pre verejnosť v súčinnosti s odborom ER a BB MŽP
• Budovanie a aktualizácia GIS vrstiev (areály SEVESO podnikov, citlivé body, reprezentatívne scenáre, podniky podľa § 13 zákona) v súčinnosti s odborom ER a BB MŽP SR
• Odborné a organizačné zabezpečenie školiacich aktivít, odborných podujatí vrátane spracovania metodických príručiek podľa požiadaviek odboru ER a BB MŽP SR
• Odborná príprava v zmysle § 20 zákona 128/2015 Z. z.</t>
    </r>
  </si>
  <si>
    <t>Podpora cieľov / čiastkových cieľov udržateľného rozvoja (SDGs): SDG: 3/3.9; 12/12.8; 16/16.10</t>
  </si>
  <si>
    <t>2.Vypracované a pripomienkované materiály ako čiastkové výstupy pracovných stretnutí k novelizácii právnych predpisov v oblasti PZPH, komunikácia s príslušnými orgánmi ŠS, aktívna účasť na stretnutiach;</t>
  </si>
  <si>
    <t>3.Spracované údaje vyplývajúce z vykonávacích rozhodnutí Komisie (EÚ) č. 2022/1979 a č. 2025/113, zapísané a aktualizované údaje do systému eSPIRS a eMARS</t>
  </si>
  <si>
    <t>4.Aktivity súvisiace s požiadavkami Výboru Kompetentných autorít (CCA) a skupiny SEVESO expertov, pracovnej skupiny Technical Working Group on Seveso Inspections (TWG 2), spracované dotazníky, pripomienkované dokumenty a pracovné stretnutia</t>
  </si>
  <si>
    <t>5.Úlohy vyplývajúce z členstva v Komisii pre prevenciu ZPH</t>
  </si>
  <si>
    <t>6.Verifikované údaje z bezpečnostných správ, preverené oznámenia o zaradení podnikov a informácie pre verejnosť vrátane evidencie do IS PZPH</t>
  </si>
  <si>
    <t>7.Aktualizované GIS vrstvy areály SEVESO podnikov, citlivé body, reprezentatívne scenáre a podniky podľa § 13 zákona</t>
  </si>
  <si>
    <t>8.Realizované odborné školenia a podujatia, Chemické fórum 2026, spracované metodické príručky podľa požiadaviek odboru ER a BB MŽP SR</t>
  </si>
  <si>
    <t>9.Pripravené podklady k získaniu oprávnenia na vykonávanie odbornej prípravy v zmysle § 20 zákona 128/2015 Z. z., vykonávanie odbornej prípravy na získanie odbornej spôsobilosti špecialistu na PZPH v závislosti od počtu záujemcov</t>
  </si>
  <si>
    <t>7.Konzultácie, poradenstvo, poskytnuté informácie</t>
  </si>
  <si>
    <t>6.Aktualizovaný návod na používanie národného registra znečisťovania pre verejnosť spracovaný v spolupráci s SHMÚ</t>
  </si>
  <si>
    <t>5.Pracovné stretnutia a komunikácia s MŽP SR, SHMÚ, SIŽP a inými orgánmi štátnej správy,  prevádzkovateľmi a inou odbornou verejnosťou</t>
  </si>
  <si>
    <t>4.Účasť, komunikácia a výstupy zo zasadnutí pracovných skupín a workshopov v EK, EEA, ČR</t>
  </si>
  <si>
    <t>3.Informácie, správy, podklady, analýzy, pripomienkovanie podkladov pre MŽP SR, EK, Radu EÚ, EEA v súvislosti s agendou priemyselných emisií, oznamovaním environmentálnych údajov a prevádzkovaním portálu priemyselných emisií</t>
  </si>
  <si>
    <t>2.Vystavené integrované údaje o emisiách z prevádzkarní a LCP zariadení v centrálnom dátovom sklade Eionet EEA za rok 2025</t>
  </si>
  <si>
    <r>
      <rPr>
        <b/>
        <sz val="9"/>
        <rFont val="Calibri"/>
        <family val="2"/>
        <charset val="238"/>
      </rPr>
      <t>Predpokladané výstupy:</t>
    </r>
    <r>
      <rPr>
        <sz val="9"/>
        <rFont val="Calibri"/>
        <family val="2"/>
        <charset val="238"/>
      </rPr>
      <t xml:space="preserve"> 
1.Spracované a vystavené údaje pre EU Registry za rok 2025 v centrálnom dátovom sklade Eionet EEA
</t>
    </r>
  </si>
  <si>
    <t xml:space="preserve">Podpora cieľov / čiastkových cieľov udržateľného rozvoja (SDGs):  SDG: 3/3.9; 6/6.3; 9/9.2 9.4; 12/12.4, 12.8; 16/16.10 </t>
  </si>
  <si>
    <t>Podpora cieľov / čiastkových cieľov udržateľného rozvoja (SDGs): SDG 3/3.9; 12/12.8; 16/16.10;</t>
  </si>
  <si>
    <r>
      <rPr>
        <b/>
        <sz val="9"/>
        <rFont val="Calibri"/>
        <family val="2"/>
        <charset val="238"/>
      </rPr>
      <t>Predpokladané aktivity:</t>
    </r>
    <r>
      <rPr>
        <sz val="9"/>
        <rFont val="Calibri"/>
        <family val="2"/>
        <charset val="238"/>
      </rPr>
      <t xml:space="preserve">
• Spolupráca na príprave update informačného systému integrovanej prevencie a kontroly znečisťovania
• Prevádzkovanie informačného systému integrovanej prevencie a kontroly znečisťovania v súlade s § 38 zákona č. 39/2013 Z. z. o IPKZ a vyhlášky č. 11/2016 Z. z. k zákonu o IPKZ vrátane sprístupňovania obsahu IS IPKZ
• Konzultačná, poradenská činnosť a školiaca činnosť pre štátnu správu, verejnú správu a  prevádzkovateľov
• Spracovanie, vystavovanie a aktualizácia informácií o IPKZ a súvisiacich oblastiach na Enviroportáli</t>
    </r>
  </si>
  <si>
    <t>Podpora cieľov / čiastkových cieľov udržateľného rozvoja (SDGs): 3/3.9; 12/12.8; 16/16.10</t>
  </si>
  <si>
    <t>1.Update registrov IS IPKZ a výstupy z IS IPKZ na Enviroportáli</t>
  </si>
  <si>
    <t>2.Spolupráca na rozšírení aplikácie IPKZ Evidencia činností o nadstavbové časti pre skvalitnenie informácií o povoľovacom procese a pre potreby reportingu v súvislosti so KSED</t>
  </si>
  <si>
    <t>3. Konzultácie, poradenstvo</t>
  </si>
  <si>
    <t>4. Školiace a informačné aktivity na základe požiadaviek MŽP SR</t>
  </si>
  <si>
    <t>5. Pracovné stretnutia s MŽP SR, SHMÚ, SIŽP, inou štátnou správou, s prevádzkovateľmi a inou odbornou verejnosťou</t>
  </si>
  <si>
    <t>6. Spolupráca pri organizovaní BAT Fóra na základe požiadaviek MŽP</t>
  </si>
  <si>
    <t>7. Spracované a vystavené informácie o problematike priemyselných emisií z prevádzok IPKZ a súvisiacich oblastiach na Enviroportáli</t>
  </si>
  <si>
    <r>
      <rPr>
        <b/>
        <sz val="9"/>
        <rFont val="Calibri"/>
        <family val="2"/>
        <charset val="238"/>
      </rPr>
      <t>Predpokladané výstupy:</t>
    </r>
    <r>
      <rPr>
        <sz val="9"/>
        <rFont val="Calibri"/>
        <family val="2"/>
        <charset val="238"/>
      </rPr>
      <t xml:space="preserve"> 
1. Komunikácia a pracovné stretnutia s MŽP SR a SHMÚ</t>
    </r>
  </si>
  <si>
    <t>5. Podklady a podpora pre MŽP SR</t>
  </si>
  <si>
    <t>4. Účasť na zasadnutiach a správy zo zasadnutí na pôde Rady EÚ, EHK OSN, OECD</t>
  </si>
  <si>
    <t>3. Pozičné dokumenty na základe požiadavky MŽP SR na pracovné zasadnutia</t>
  </si>
  <si>
    <t>2. Informácie, dotazníky, návrhy, pripomienky k podkladom pre Radu EÚ, predsedajúcu krajinu v Rade EÚ, EHK OSN, OECD</t>
  </si>
  <si>
    <r>
      <t xml:space="preserve">Podpora cieľov / čiastkových cieľov udržateľného rozvoja (SDGs): </t>
    </r>
    <r>
      <rPr>
        <sz val="9"/>
        <rFont val="Calibri"/>
        <family val="2"/>
        <charset val="238"/>
      </rPr>
      <t>S</t>
    </r>
    <r>
      <rPr>
        <b/>
        <sz val="9"/>
        <rFont val="Calibri"/>
        <family val="2"/>
        <charset val="238"/>
      </rPr>
      <t>DG 3/3.9; 6/6.3; 9/9.2, 9.4; 12/12.4; 16/16.10</t>
    </r>
  </si>
  <si>
    <t>Úloha podporuje tieto opatrenia z Implementačného plánu Stratégie environmentálnej politiky SR do roku 2030 (Envirostratégia 2030): ID: 304; 305; 306</t>
  </si>
  <si>
    <t>Úloha podporuje tieto opatrenia z Implementačného plánu Stratégie environmentálnej politiky SR do roku 2030 (Envirostratégia 2030): ID: 105;  106; 112;  299</t>
  </si>
  <si>
    <t>Podpora cieľov / čiastkových cieľov udržateľného rozvoja (SDGs): SDG 3/3.9; 12/12.8; 16/16.10</t>
  </si>
  <si>
    <t>Podpora cieľov / čiastkových cieľov udržateľného rozvoja (SDGs): SDG 2/2.4; 3/3.9; 6/6.3; 11/11.6; 12/12.4</t>
  </si>
  <si>
    <r>
      <rPr>
        <b/>
        <sz val="9"/>
        <rFont val="Calibri"/>
        <family val="2"/>
        <charset val="238"/>
      </rPr>
      <t>Predpokladané výstupy:</t>
    </r>
    <r>
      <rPr>
        <sz val="9"/>
        <rFont val="Calibri"/>
        <family val="2"/>
        <charset val="238"/>
      </rPr>
      <t xml:space="preserve"> 
1.Pracovné stretnutia s MŽP SR (gestor) a ostatnými členmi expertnej skupiny na národnej úrovni</t>
    </r>
  </si>
  <si>
    <t>2.Pripomienky, návrhy k pracovným podkladom a pracovným verziám príručiek zasielaným Sekretariátom Bazilejského, Rotterdamského a Štokholmského dohovoru v gescii UNEP OSN</t>
  </si>
  <si>
    <t>4.Publikované výstupy z činnosti expertnej pracovnej skupiny schválené na zasadnutí COP pre Štokholmský dohovor vystavené v Registri najlepších dostupných techník v rámci IS IPKZ</t>
  </si>
  <si>
    <t>3.Účasť na zasadnutiach, informácie a správy zo zasadnutí expertnej pracovnej skupiny v gescii UNEP OSN v Ženeve</t>
  </si>
  <si>
    <t>Úloha podporuje tieto opatrenia z Implementačného plánu Stratégie environmentálnej politiky SR do roku 2030 (Envirostratégia 2030): ID: 294, 300; 306; 307</t>
  </si>
  <si>
    <t>Podpora cieľov / čiastkových cieľov udržateľného rozvoja (SDGs): SDG: 3/3.9; 6/6.3; 11/11.6; 12/12.4</t>
  </si>
  <si>
    <t>5.Školenia</t>
  </si>
  <si>
    <t>4.Aktualizovaná webová stránka Vykurovanie trochu inak</t>
  </si>
  <si>
    <t>3.Upgrade a update IS OO v zmysle legislatívnych zmien</t>
  </si>
  <si>
    <r>
      <rPr>
        <b/>
        <sz val="9"/>
        <rFont val="Calibri"/>
        <family val="2"/>
        <charset val="238"/>
      </rPr>
      <t>Predpokladané výstupy:</t>
    </r>
    <r>
      <rPr>
        <sz val="9"/>
        <rFont val="Calibri"/>
        <family val="2"/>
        <charset val="238"/>
      </rPr>
      <t xml:space="preserve"> 
1.Podklady k príprave strategického dokumentu</t>
    </r>
  </si>
  <si>
    <t>Podpora cieľov / čiastkových cieľov udržateľného rozvoja (SDGs):  SDG 3/3.9; SDG 11/11.6; SDG 12/12.8; SDG 16/16.10</t>
  </si>
  <si>
    <t>1.Prevádzkovaný a aktualizovaný IS nakladania s ťažobným odpadom prístupný na (https://www.enviroportal.sk/nto)</t>
  </si>
  <si>
    <t>2.Správa vystavená v Registri súhrnných správ z reportingu v IS nakladania s ťažobným odpadom (https://app.sazp.sk/Odpady_tp/ObsahRegistrov/Documents.aspx?reporting)</t>
  </si>
  <si>
    <t>3. Zápis z rokovania, prezenčná listina</t>
  </si>
  <si>
    <t>Podpora cieľov / čiastkových cieľov udržateľného rozvoja (SDGs): 8/8.4, 12/12.1, 12.2, 12.5., 12.8, 16/16.10</t>
  </si>
  <si>
    <r>
      <rPr>
        <b/>
        <sz val="9"/>
        <rFont val="Calibri"/>
        <family val="2"/>
        <charset val="238"/>
      </rPr>
      <t>Predpokladané výstupy:</t>
    </r>
    <r>
      <rPr>
        <sz val="9"/>
        <rFont val="Calibri"/>
        <family val="2"/>
        <charset val="238"/>
      </rPr>
      <t xml:space="preserve"> 
1. Realizácia dvoch jednodňových školení pre zamestnancov štátnej vodnej správy
</t>
    </r>
  </si>
  <si>
    <t>2. Realizácia dvoch webinárov, ktoré sa budú realizovať 1 x polročne pre štátnu vodnú správu, vodárenské spoločnosti a obce</t>
  </si>
  <si>
    <t>Podpora cieľov / čiastkových cieľov udržateľného rozvoja (SDGs): SDG 6; 17/17.14</t>
  </si>
  <si>
    <r>
      <rPr>
        <b/>
        <sz val="9"/>
        <rFont val="Calibri"/>
        <family val="2"/>
        <charset val="238"/>
      </rPr>
      <t>Predpokladané výstupy:</t>
    </r>
    <r>
      <rPr>
        <sz val="9"/>
        <rFont val="Calibri"/>
        <family val="2"/>
        <charset val="238"/>
      </rPr>
      <t xml:space="preserve"> 
1. Elektronická, aktualizovaná verzia vyhodnoteného súboru výsledkových indikátorov implementácie cieľov Envirostratégie 2030</t>
    </r>
  </si>
  <si>
    <t>Podpora cieľov / čiastkových cieľov udržateľného rozvoja (SDGs): 16, 16.10, 17, 17.19</t>
  </si>
  <si>
    <r>
      <rPr>
        <b/>
        <sz val="9"/>
        <rFont val="Calibri"/>
        <family val="2"/>
        <charset val="238"/>
      </rPr>
      <t>Predpokladané výstupy:</t>
    </r>
    <r>
      <rPr>
        <sz val="9"/>
        <rFont val="Calibri"/>
        <family val="2"/>
        <charset val="238"/>
      </rPr>
      <t xml:space="preserve"> 
1. Elektronická verzia slovensko-anglického slovníka environmentálnej terminológie (https://terminologia.enviroportal.sk/words)</t>
    </r>
  </si>
  <si>
    <r>
      <rPr>
        <b/>
        <sz val="9"/>
        <rFont val="Calibri"/>
        <family val="2"/>
        <charset val="238"/>
      </rPr>
      <t>Predpokladané aktivity:</t>
    </r>
    <r>
      <rPr>
        <sz val="9"/>
        <rFont val="Calibri"/>
        <family val="2"/>
        <charset val="238"/>
      </rPr>
      <t xml:space="preserve">
•  Aktualizácia textov na statisckých stránka(1. Pravidelné auditovanie obsahu; 2. Zahrnutie aktuálnych metaúdajov, definícií, odkazov na primárne zdroje)                                                                                                                                                                                                                                                                                                                                                                                                                                                                                                                                                                                                                                                            
•  Tvorba vlastného obsahu – publicistika, spravodajstvo (1. Príprava tematických článkov: k medzinárodným dňom, zmene klímy a pod., 2. Spolupráca s externými odborníkmi: odborné články a rozhovory, príklady z praxe, 3. Mulitmediálny obsah), 3. Optimalizácia webového sídla (1. nterný SEO audit: optimalizácia kľúčových fráz, 2. UX vylepšenia: rýchlejšie načítanie, responzívne prvky, 3. Link building)
•  Úpravy a dopĺňanie modulov redakčného systému (1. Konzultácie s redakciou, 2. Vývoj modulov)
•  Údržba webového sídla v súlade s vyhláškou č. 78/2020 Z. z. o štandardoch pre informačné technológie verejnej správy (1. Revizia kódu a dizajnu podľa IT štandardov verejnej správy, 2. Pravidelné kontrolovanie bezpečnosti, 3. Testovanie prístupnosti a aktualizácia výhlásenia o prístupnosti)
•  Monitorovanie spätnej väzby (1. Využívanie analytickyých nástrojov, 2. Zisťovanie spokojnosti návštevníkov webu, 3. Zisťovanie chybovosti)
</t>
    </r>
  </si>
  <si>
    <r>
      <rPr>
        <b/>
        <sz val="9"/>
        <rFont val="Calibri"/>
        <family val="2"/>
        <charset val="238"/>
      </rPr>
      <t>Predpokladané aktivity:</t>
    </r>
    <r>
      <rPr>
        <sz val="9"/>
        <rFont val="Calibri"/>
        <family val="2"/>
        <charset val="238"/>
      </rPr>
      <t xml:space="preserve">
• PREVÁDZKA CENTRÁLNEHO INFORMAČNÉHO SYSTÉMU EIA/SEA (CIS EIA/SEA): upgrade CIS EIA/SEA na základe legislatívnych zmien a zabezpečenie jeho funkčnosti, koordinácia a kontrola napĺňania databázy CIS EIA/SEA, spracovanie výstupov z databázy a ich vyhodnotenie z hľadiska počtu posudzovaných zásahov do ochrany prírody a krajiny podľa požiadavky Uznesenia vlády SR č. 8/2016 z 13. januára 2016 – indikátor č.53- počet posudzovaných zásahov do prírody a krajiny, upgrade a update www.enviroportal - časť Posudzovanie vplyvov na ŽP, zabezpečenie funkčnosti a aktuálnosti webovej/mapovej aplikácie, aktualizácia zoznamu odborne spôsobilých osôb (OSO), rozšírenie funkcionalít CIS EIA/SEA a enviroportalu (filtrovanie podľa príloh (primerané hodnotenie Natura 2000, rozptylová štúdia, hluková štúdia a ďalších).
• ČINNOSŤ DOKUMENTAČNÉHO CENTRA: príprava podkladov z archivovaných dokumentov z procesu EIA/SEA podľa požiadaviek MŽP SR, účasť na vzdelávacích aktivitách, príp. konferenciách ktoré súvisia so ŽP.
• ŠKOLENIA V OBLASTI EIA/SEA: zabezpečenie školenia k CIS EIA/SEA; odborného školenia pre zamestnancov štátnej správy a OSO s ohľadom na zmeny v zákone č. 24/2006 Z. z..
• SEA PROCES (*): Podpora aktivít súvisiacich s procesom SEA pri strategickom dokumente „Nízkouhlíková stratégia SR rozvoja SR do roku 2030 s výhľadom do roku 2050 – aktualizácia“ 
• METODICKÁ PODPORA PROCESU EIA/SEA: vypracovanie návrhu metodiky k vypracovaniu správy o hodnotení podľa príkladov dobrej praxe a vypracovanie návrhu iných súvisiacich metodík/ usmernení podľa požiadaviek MŽP SR pre účely procesu EIA/SEA.</t>
    </r>
  </si>
  <si>
    <r>
      <rPr>
        <b/>
        <sz val="9"/>
        <rFont val="Calibri"/>
        <family val="2"/>
        <charset val="238"/>
      </rPr>
      <t>Predpokladané aktivity:</t>
    </r>
    <r>
      <rPr>
        <sz val="9"/>
        <rFont val="Calibri"/>
        <family val="2"/>
        <charset val="238"/>
      </rPr>
      <t xml:space="preserve">
• Plnenie povinností a operatívnych požiadaviek zo strany EK a iných EÚ inštitúcií vyplývajúcich z legislatívy týkajúcej sa smernice č. 75/2010/EÚ o priemyselných emisiách a nariadenia č. 2024/1244 o oznamovaní environmentálnych údajov
• Spolupráca s SHMÚ pri zdieľaní a spracúvaní informácií a údajov pre plnenie medzinárodných záväzkov SR voči EÚ
• Účasť na zasadnutiach expertných pracovných skupín (IEEG, IEPR) v EK a workshopoch organizovaných EK
• Podpora pre MŽP SR v procese transpozície revidovanej smernice o priemyselných emisiách do národnej legislatívy
• Činnosť v rámci česko-slovenskej bilaterálnej pracovnej skupiny pre smernicu o priemyselných emisiách na základe dohody medzi gestormi MŽP SR a MŽP ČR
• Výkon členstva v skupine Eionet EEA pre Ľudské zdravie a ŽP (Human Health and Environment) a tematickej podskupine Znečistenie ovzdušia (Air Pollution) pri plnení úloh pre EEA  v súvislosti s reportingom podľa smernice o priemyselných emisiách
• Konzultačná a poradenská činnosť pre štátnu a verejnú správu, prevádzkovateľov a odbornú verejnosť v súvislosti s poskytovaním informácií o priemyselných emisiách</t>
    </r>
  </si>
  <si>
    <r>
      <rPr>
        <b/>
        <sz val="9"/>
        <rFont val="Calibri"/>
        <family val="2"/>
        <charset val="238"/>
      </rPr>
      <t>Predpokladané aktivity:</t>
    </r>
    <r>
      <rPr>
        <sz val="9"/>
        <rFont val="Calibri"/>
        <family val="2"/>
        <charset val="238"/>
      </rPr>
      <t xml:space="preserve">
• Zabezpečenie zberu a spracovanie údajov a príprava podkladov na podávanie správ za SR podľa požiadaviek EK vyplývajúcich z plnenia Viacročného pracovného programu ELD a informovanie EK
• Príprava a účasť na stretnutiach organizovaných EK k smernici ELD pre expertov z člen. štátov
•Zber údajov o finančnom krytí environmentálnej škody v SR - stav a zmeny v r. 2025
•Prevádzkovanie, sprístupňovanie a upgrade IS PaNEŠ v súlade s § 20 zákona č. 359/2007 Z. z.
 a) zber údajov o prípadoch environmentálnej škody a bezprostrednej hrozby za r. 2025
 b) upgrade IS podľa potrieb na vkladanie údajov o prípadoch do registrov EŠ/BHEŠ 
 c) aktualizácia a doplnenie vyhlásenia o prístupnosti podľa aktuálneho stavu
 d)kontrola prístupnosti textov a zmeny na stránke IS PaNEŠ v zmysle vyhl. č. 78/2020 Z.z.
• Vykonávanie informačno-poradenskej činnosti za oblasť environmentálnych škôd pre OÚ OSŽP, SIŽP, prevádzkovateľov a zainteresované skupiny podľa požiadaviek
• Inštruktážne stretnutie (školenie) pre zástupcov okresných úradov – OSŽP v sídle kraja k EŠ; Inštruktážne stretnutie (školenie) pre zástupcov SIŽP k problematike EŠ podľa požiadaviek odboru ER a BB MŽP SR.
• Aktualizovanie webovej stránky enviškody (www.enviroportal.sk, www.sazp.sk)</t>
    </r>
  </si>
  <si>
    <r>
      <rPr>
        <b/>
        <sz val="9"/>
        <rFont val="Calibri"/>
        <family val="2"/>
        <charset val="238"/>
      </rPr>
      <t>Predpokladané aktivity:</t>
    </r>
    <r>
      <rPr>
        <sz val="9"/>
        <rFont val="Calibri"/>
        <family val="2"/>
        <charset val="238"/>
      </rPr>
      <t xml:space="preserve">
•  Vykonávanie funkcie Národného kontaktného bodu pre Protokol o registroch únikov a prenosov znečisťujúcich látok Aarhuského dohovoru (komunikácia so sekretariátom Aarhuského dohovoru a Protokolu PRTR, plnenie operatívnych požiadaviek zo strany EHK OSN, informovanie a komunikácia s MŽP SR a SHMÚ)
•  Overenie, vypracovanie a predkladanie informácií, pripomienkovanie a podávanie návrhov k dokumentom predkladaných predsedajúcou krajinou v Rade EÚ, Generálnym sekretariátom Rady EÚ a sekretariátom Aarhuského dohovoru a Protokolu PRTR v EHK OSN
•  Účasť na zasadnutiach WPIEI UNECE PRTR na pôde Rady EÚ v Bruseli
•  Účasť na 12. zasadnutí pracovnej skupiny zmluvných strán Protokolu PRTR na pôde OSN v Ženeve
•  Výkon členstva a účasť na zasadnutiach pracovnej skupiny Working Party PRTR OECD (pracovné stretnutia v rámci PS na národnej úrovni, na úrovni OECD, účasť na zasadnutiach PS v OECD, dotazníky a iné operatívne aktivity v rámci členstva v PS)
•  Príprava podkladov pre MŽP SR</t>
    </r>
  </si>
  <si>
    <r>
      <rPr>
        <b/>
        <sz val="9"/>
        <rFont val="Calibri"/>
        <family val="2"/>
        <charset val="238"/>
      </rPr>
      <t>Predpokladané aktivity:</t>
    </r>
    <r>
      <rPr>
        <sz val="9"/>
        <rFont val="Calibri"/>
        <family val="2"/>
        <charset val="238"/>
      </rPr>
      <t xml:space="preserve">
•   Aktualizácia a prevádzkovanie Informačného systému environmentálnych záťaží (ISEZ), identifikácia environmentálnych záťaží vrátane terénnych obhliadok v zmysle zákona č. 569/2007 Z.z. o geologických prácach (geologický zákon) v znení neskorších predpisov a zákona č. 409/2011 Z.z. o niektorých opatreniach na úseku environmentálnej záťaže a o zmene a doplnení niektorých zákonov Priorizácia lokalít v zmysle Štátneho programu sanácie env. záťaží. Pravidelná aktualizácia web stránok (www.enviroportal.s, www.sazp.sk)
•   Inštruktážne stretnutie (školenie) pre zástupcov okresných úradov – OSoŽP v sídle kraja a pre zástupcov SIŽP k problematike EZ a ISEZ
•   Poskytovanie informácií verejnosti k problematike EZ a ISEZ
•   Reportingové aktivity zamerané na problematiku environmentálnych záťaží vo vzťahu k EEA, Common Forum on Contaminated Land in Europe; IMPEL
•   Spolupráca pri implementácii smernice EPaR o monitorovaní a odolnosti pôdy (smernica o monitorovaní pôdy)
•   Zabezpečenie aktualizácie vybraných webstránok implementovaných projektov
•   Spolupráca pri realizácií projektu IMPEL – Water and Land Remediation
•   Spolupráca pri plnení Implementačného plánu Stratégie environmentálnej politiky SR do roku 2030
•   Zmenová požiadavka na rozvoj ISEZ – Integrácia na Monitoring environmentálnych záťaží prevádzkovaný ŠGÚDŠ. Prepojenie na výsledky a interpretáciu ukazovateľov monitorovania EZ</t>
    </r>
  </si>
  <si>
    <r>
      <rPr>
        <b/>
        <sz val="9"/>
        <rFont val="Calibri"/>
        <family val="2"/>
        <charset val="238"/>
      </rPr>
      <t>Predpokladané výstupy:</t>
    </r>
    <r>
      <rPr>
        <sz val="9"/>
        <rFont val="Calibri"/>
        <family val="2"/>
        <charset val="238"/>
      </rPr>
      <t xml:space="preserve"> 
1. Aktualizovaný ISEZ a enviroportál; realizované obhliadky EZ, príp. PEZ na základe požiadaviek
</t>
    </r>
  </si>
  <si>
    <t>2. Zrealizované školenie</t>
  </si>
  <si>
    <t>3. Prehľad poskytnutých informácií</t>
  </si>
  <si>
    <t>4. Spracované dotazníky podľa požiadaviek k EEA, Common Forum on Contaminated Land in Europe; EEA, IMPEL</t>
  </si>
  <si>
    <t>5. Draftová verzia implementovanej smernice do právneho poriadku SR</t>
  </si>
  <si>
    <t>6. Aktualizované webstránky vybraných implementovaných projektov EZ</t>
  </si>
  <si>
    <t>7. Preklady dokumentov projektu IMPEL (Water and Land Remediation) a ich vystavenie na enviroportáli</t>
  </si>
  <si>
    <t>8. Plnenie opatrení Implementačného plánu Envirostratégie 2030</t>
  </si>
  <si>
    <t>9. Webová mapová aplikácia ISEZ – zobrazenie informácie o priestorovom umiestnení monitorovacích objektov monitorovacej siete. Identifikácia základných parametrov monitorovacieho objektu a nameraných prekročení limitných hodnôt. Webová formulárová aplikácia ISEZ – zobrazenie zoznamov monitorovacích objektov EZ, nameraných hodnôt ukazovateľov a vyhodnotenie prekročenia limitných hodnôt podľa legislatívnych noriem SR a EU</t>
  </si>
  <si>
    <r>
      <rPr>
        <b/>
        <sz val="9"/>
        <rFont val="Calibri"/>
        <family val="2"/>
        <charset val="238"/>
      </rPr>
      <t>Predpokladané aktivity:</t>
    </r>
    <r>
      <rPr>
        <sz val="9"/>
        <rFont val="Calibri"/>
        <family val="2"/>
        <charset val="238"/>
      </rPr>
      <t xml:space="preserve">
•  Členstvo v expertnej pracovnej skupine pre najlepšie dostupné techniky a najlepšiu dostupnú prax a pre prípravu nástrojov a postupov pre identifikáciu a kvantifikáciu únikov dioxínov, furánov a ďalších neúmyselne vyrábaných perzistentných organických látok pod Štokholmským dohovorom
•  Účasť na expertnom pracovnom stretnutí k príprave nástrojov a postupov pre riešenie najlepších dostupných techník a najlepšiu dostupnú prax pri nakladaní s POPs v rámci Štokholmského dohovoru
•  Zabezpečovanie pripomienkovania a podieľania sa na príprave príručiek a postupov v rámci činnosti expertnej pracovnej skupiny</t>
    </r>
  </si>
  <si>
    <r>
      <rPr>
        <b/>
        <sz val="9"/>
        <rFont val="Calibri"/>
        <family val="2"/>
        <charset val="238"/>
      </rPr>
      <t>Predpokladané výstupy:</t>
    </r>
    <r>
      <rPr>
        <sz val="9"/>
        <rFont val="Calibri"/>
        <family val="2"/>
        <charset val="238"/>
      </rPr>
      <t xml:space="preserve"> 
1. Koordinácia medzirezortnej pracovnej skupiny v rámci POPs</t>
    </r>
  </si>
  <si>
    <t>2. Rešerš - podklady k vypracovaniu návrhu postupu pre realizáciu zneškodnenia nebezpečných odpadov s obsahom POPs; dáta k reportingu</t>
  </si>
  <si>
    <t xml:space="preserve">3. Čiastková (priebežná) aktualizácia NRP ŠD	</t>
  </si>
  <si>
    <t>4. Aktualizovaný Register POPs a webstránky o POPs</t>
  </si>
  <si>
    <r>
      <rPr>
        <b/>
        <sz val="9"/>
        <rFont val="Calibri"/>
        <family val="2"/>
        <charset val="238"/>
      </rPr>
      <t>Predpokladané aktivity:</t>
    </r>
    <r>
      <rPr>
        <sz val="9"/>
        <rFont val="Calibri"/>
        <family val="2"/>
        <charset val="238"/>
      </rPr>
      <t xml:space="preserve">
•  Poskytovanie súčinnosti MŽP SR pri zriadení medzirezortnej pracovnej skupiny pre POPs
•  Spracovanie podkladov, zber dát (vrátane spolupráce pri reportingu)
•  Priebežná aktualizácia NRP ŠD (POPs) a priebežné vyhodnocovanie opatrení stanovených NRP ŠD
•  Aktualizácia Registra POPs a webstránok o POPs</t>
    </r>
  </si>
  <si>
    <r>
      <rPr>
        <b/>
        <sz val="9"/>
        <rFont val="Calibri"/>
        <family val="2"/>
        <charset val="238"/>
      </rPr>
      <t>Predpokladané aktivity:</t>
    </r>
    <r>
      <rPr>
        <sz val="9"/>
        <rFont val="Calibri"/>
        <family val="2"/>
        <charset val="238"/>
      </rPr>
      <t xml:space="preserve">
• Spolupráca pri príprave strategického dokumentu v zmysle novej smernice EPaR 2024/2881 o kvalite okolitého ovzdušia
• Zabezpečenie SEA k uvedenému strategickému dokumentu (*)
• Zabezpečenie prevádzky IS OO, aktualizácia systému v prípade zmeny v legislatíve a doplnenie zoznamu metodík používaných pri oprávnených technických činnostiach
• Zabezpečenie funkčného chodu web stránky Vykurovanie trochu inak a aktualizácia obsahovej náplne stránky
• Zabezpečenie školenia a organizácia skúšok na získanie odbornej spôsobilosti na kontrolu malých spaľovacích zariadení</t>
    </r>
  </si>
  <si>
    <r>
      <rPr>
        <b/>
        <sz val="9"/>
        <rFont val="Calibri"/>
        <family val="2"/>
        <charset val="238"/>
      </rPr>
      <t>Predpokladané aktivity:</t>
    </r>
    <r>
      <rPr>
        <sz val="9"/>
        <rFont val="Calibri"/>
        <family val="2"/>
        <charset val="238"/>
      </rPr>
      <t xml:space="preserve">
• Zabezpečenie zhromažďovania údajov a poskytovania aktuálnych informácií o nakladaní s ťažobným odpadom – aktualizácia existujúcich databáz a funkcionalít IS
• Podklady pre prípravu správ predkladaných Európskej komisii (Predkladanie Informácie o závažných udalostiach za obdobie od 1. 5. 2025 do 30. 4. 2026)
• Technicko-organizačné zabezpečenie rokovania pracovníkov št. správy na úseku nakladania s ťažobným odpadom za účelom koordinácie štátneho dozoru v roku 2027</t>
    </r>
  </si>
  <si>
    <r>
      <rPr>
        <b/>
        <sz val="9"/>
        <rFont val="Calibri"/>
        <family val="2"/>
        <charset val="238"/>
      </rPr>
      <t>Predpokladané aktivity:</t>
    </r>
    <r>
      <rPr>
        <sz val="9"/>
        <rFont val="Calibri"/>
        <family val="2"/>
        <charset val="238"/>
      </rPr>
      <t xml:space="preserve">
• Dva jednodňové prezenčné školenia zamestnancov štátnej vodnej správy zacielené na vzájomnú výmenu poznatkov a dobrých príkladov z praxe v oblasti ochrany a využívania vôd
• Dva poldňové webináre k vybraným otázkam resp. problémom podľa aktuálneho legislatívneho procesu (stavebný zákon, zákon o verejných vodovodoch a verejných kanalizáciách, vodný zákon), zdieľanie a výmena skúseností pracovníkov štátnej vodnej správy, vodárenských spoločností a obcí</t>
    </r>
  </si>
  <si>
    <r>
      <rPr>
        <b/>
        <sz val="9"/>
        <rFont val="Calibri"/>
        <family val="2"/>
        <charset val="238"/>
      </rPr>
      <t>Predpokladané aktivity:</t>
    </r>
    <r>
      <rPr>
        <sz val="9"/>
        <rFont val="Calibri"/>
        <family val="2"/>
        <charset val="238"/>
      </rPr>
      <t xml:space="preserve">
• Hodnotenie environmentálnych indikátorov odpočtujúcich ciele jednotlivých oblastí Envirostratégie 2030 prostredníctvom indikátorových listov
• Prevádzkovanie a napĺňanie Informačného systému  environmentálnych cieľov (ISEC) zameraného na monitorovanie implementácie a odpočtovanie plnenia opatrení Envirostratégie 2030 
• Spolupráca pri vyhodnocovaní udržateľného rozvoja za oblasť ŽP</t>
    </r>
  </si>
  <si>
    <t>3. Podklady pre vyhodnotenie udržateľného rozvoja za oblasť  ŽP</t>
  </si>
  <si>
    <r>
      <rPr>
        <b/>
        <sz val="9"/>
        <rFont val="Calibri"/>
        <family val="2"/>
        <charset val="238"/>
      </rPr>
      <t>Predpokladané aktivity:</t>
    </r>
    <r>
      <rPr>
        <sz val="9"/>
        <rFont val="Calibri"/>
        <family val="2"/>
        <charset val="238"/>
      </rPr>
      <t xml:space="preserve">
• Vedenie prehľadu zdrojových legislatívnych a nelegislatívnych dokumentov a ich aktualizácia
• Aktualizácia existujúcich termínov a dopĺňanie nových termínov podľa platnej legislatívy a prijatých relevantných dokumentov na národnej ako aj európskej úrovni. Úprava štruktúry slovníka o nové kategórie pojmov
• Spolupráca na činnosti Terminologickej komisie.</t>
    </r>
  </si>
  <si>
    <t>2. Členstvo a účasť na zasadaniach terminologickej komisie</t>
  </si>
  <si>
    <r>
      <rPr>
        <b/>
        <sz val="9"/>
        <rFont val="Calibri"/>
        <family val="2"/>
        <charset val="238"/>
      </rPr>
      <t>Predpokladané aktivity:</t>
    </r>
    <r>
      <rPr>
        <sz val="9"/>
        <rFont val="Calibri"/>
        <family val="2"/>
        <charset val="238"/>
      </rPr>
      <t xml:space="preserve">
• Sledovanie vývoja zeleného a obehového verejného obstarávania na úrovni EÚ a na národnej úrovni v nadväznosti na implementáciu Nového akčného plánu EÚ pre obehové hospodárstvo a Európskej zelenej dohody a Envirostratégie 2030 „Zelenšie Slovensko“ a jej implementačného plánu, spolupráca s inštitúciami a členskými štátmi EÚ ako aj s inštitúciami na národnej úrovni
• Prieskum a vyhodnotenie vývoja uplatňovania GPP v SR za predošlý kalendárny rok 2025 –   zabezpečenie procesu zberu údajov prostredníctvom online dotazníka, spracovanie podkladov zo zrealizovaného prieskumu uplatňovania GPP
• Informačné aktivity v oblasti GPP - zabezpečenie GPP Helpdesk, zabezpečenie priebežnej aktualizácie zverejnených informácií GPP na webe gpp.sazp.sk
</t>
    </r>
  </si>
  <si>
    <t>2. Dotazník prieskumu úrovne uplatňovania GPP v SR – aktualizácia a  úpravy v on-line priestore pre požadované štatistické vyhodnotenie uplatňovania GPP v podmienkach SR;
Prieskum úrovne uplatňovania GPP v SR za rok 2025 - odsúhlasený časový harmonogram, kontakty cieľových subjektov k osloveniu;
Spracovanie podkladov z prieskumu úrovne uplatňovania GPP v SR za rok 2025;</t>
  </si>
  <si>
    <t>3. Priebežné zabezpečovanie prevádzky GPP Helpdesk;
Priebežné zabezpečovanie aktualizácie zverejnených informácií GPP na webe gpp.sazp.sk.</t>
  </si>
  <si>
    <t>Podpora cieľov / čiastkových cieľov udržateľného rozvoja (SDGs): 12/12.1, 12.2, 12.3, 12.4, 12.5, 12.6, 12.7</t>
  </si>
  <si>
    <t>Podpora cieľov / čiastkových cieľov udržateľného rozvoja (SDGs): 12/12.1, 12.2, 12.3, 12.4, 12.5, 12.6</t>
  </si>
  <si>
    <t>4. Podklady pre MŽP SR stanoviská, dotazníky, príspevky; účasť na zasadnutiach v odborných pracovných skupinách</t>
  </si>
  <si>
    <t>2. Účasť na stretnutiach (min. 2x ročne), správy zo zahraničných pracovných ciest, národné stanoviská a pripomienkovanie dokumentov pre Fórum príslušných orgánov členských štátov a pre Európsku komisiu, aktuálny postup týkajúci sa zápisu organizácií do registra na národnej a nadnárodnej úrovni v súlade s požiadavkami platných právnych predpisov a v kontexte harmonizácie a partnerského hodnotenia členských štátov</t>
  </si>
  <si>
    <t>3. Prevádzka a aktualizácia web stránok sazp.sk za environmentálne manažérstvo, emas.sk a FB stránky EMAS; hodnotenie úrovne uplatňovania DNEP v podmienkach SR prostredníctvom relevantných súborov indikátorov na portáli www.enviroportal.sk a Správy o stave životného prostredia; Aktivity súvisiace s technickou normalizačnou činnosťou v oblasti environmentálneho manažérstva.</t>
  </si>
  <si>
    <t>Podpora cieľov / čiastkových cieľov udržateľného rozvoja (SDGs): SDG 12/12.1, 12.2, 12.3, 12.5, 12.6, 12.8</t>
  </si>
  <si>
    <r>
      <rPr>
        <b/>
        <sz val="9"/>
        <rFont val="Calibri"/>
        <family val="2"/>
        <charset val="238"/>
      </rPr>
      <t xml:space="preserve">Stručná anotácia úlohy: </t>
    </r>
    <r>
      <rPr>
        <sz val="9"/>
        <rFont val="Calibri"/>
        <family val="2"/>
        <charset val="238"/>
      </rPr>
      <t xml:space="preserve">
Cieľom aktivity je podpora implementácie Marketingovej a komunikačnej stratégie na zvýšenie informovania a povedomia verejnosti o význame a hodnote vody, ktorá je míľnikom 6.1 Koncepcie vodnej politiky Slovenskej republiky do roku 2030 s výhľadom do roku 2050. Nosnou časťou úlohy je vypracovanie implementačného plánu k tejto stratégii. Zvyšovanie povedomia bude podporené propagáciou témy voda na Enviroportáli, a na webových stránkach a sociálnych sieťach SAŽP. </t>
    </r>
  </si>
  <si>
    <r>
      <rPr>
        <b/>
        <sz val="9"/>
        <rFont val="Calibri"/>
        <family val="2"/>
        <charset val="238"/>
      </rPr>
      <t>Predpokladané aktivity:</t>
    </r>
    <r>
      <rPr>
        <sz val="9"/>
        <rFont val="Calibri"/>
        <family val="2"/>
        <charset val="238"/>
      </rPr>
      <t xml:space="preserve">
• Spracovanie implementačného plánu k marketingovej a komunikačnej stratégii na zvýšenie informovania a povedomia verejnosti o význame a hodnote vody
• Optimalizácia obsahu časti Voda na Enviroportáli a rozšírenie informačnej základne na zvýšenie informovania o hodnote vody 
• Propagácia témy voda na Enviroportáli a webových stránkach a sociálnych sieťach SAŽP</t>
    </r>
  </si>
  <si>
    <r>
      <rPr>
        <b/>
        <sz val="9"/>
        <rFont val="Calibri"/>
        <family val="2"/>
        <charset val="238"/>
      </rPr>
      <t>Predpokladané výstupy:</t>
    </r>
    <r>
      <rPr>
        <sz val="9"/>
        <rFont val="Calibri"/>
        <family val="2"/>
        <charset val="238"/>
      </rPr>
      <t xml:space="preserve"> 
1. Implementačný plán k marketingovej a komunikačnej stratégii</t>
    </r>
  </si>
  <si>
    <t>3. Plán zverejňovania informácií na webových stránkach a sociálnych sieťach</t>
  </si>
  <si>
    <t>4. Príspevky zverejnené na Enviroportáli, webových stránkach a sociálnych sieťach SAŽP</t>
  </si>
  <si>
    <t>Podpora cieľov / čiastkových cieľov udržateľného rozvoja (SDGs): SDG 17/17.19</t>
  </si>
  <si>
    <r>
      <rPr>
        <b/>
        <sz val="9"/>
        <rFont val="Calibri"/>
        <family val="2"/>
        <charset val="238"/>
      </rPr>
      <t xml:space="preserve">Stručná anotácia úlohy: </t>
    </r>
    <r>
      <rPr>
        <sz val="9"/>
        <rFont val="Calibri"/>
        <family val="2"/>
        <charset val="238"/>
      </rPr>
      <t xml:space="preserve">
Plnenie reportingových požiadaviek vyplýva SR z právnych predpisov Európskej únie. Zabezpečovaním aktivít vo vzťahu k podávaniu správ za oblasť životného prostredia Európskej komisii, bola MŽP SR poverená SAŽP. Aktivity spojené s plnením reportingových povinností vyplývajúcich z právnych predpisov EÚ týkajúcich sa vody sú pre potreby sekcie vôd MŽP SR riešené samostatnou úlohou v PHÚ SAŽP. Úlohou SAŽP v tomto procese je zostavovať a aktualizovať zoznam reportingových povinností SR relevantných pre problematiku vôd, evidovať termíny na predkladanie správ EK, komunikovať s príslušnými rezortnými aj mimorezortnými organizáciami vo veci spracovania správ, podľa potreby spolupracovať na príprave správ, predkladať správy Európskej komisii prostredníctvom Stáleho zastúpenia SR pri EÚ a viesť evidenciu správ predložených EK. Súčasťou úlohy je aj spolupráca v pracovných skupinách MŽP SR, spolupráca s MŽP SR na zabezpečovaní poskytovania údajov pre indikátory SDG6 a spolupráca na implementácii opatrením v zmysle Koncepcie vodnej politiky Slovenskej republiky do roku 2030 s výhľadom do roku 2050.</t>
    </r>
  </si>
  <si>
    <r>
      <rPr>
        <b/>
        <sz val="9"/>
        <rFont val="Calibri"/>
        <family val="2"/>
        <charset val="238"/>
      </rPr>
      <t>Predpokladané aktivity:</t>
    </r>
    <r>
      <rPr>
        <sz val="9"/>
        <rFont val="Calibri"/>
        <family val="2"/>
        <charset val="238"/>
      </rPr>
      <t xml:space="preserve">
• Permanentná aktualizácia reportingových povinností SR relevantných pre problematiku vôd
• Koordinácia procesu podávania správ Európskej komisii
• Vedenie evidencie správ predložených SR Európskej komisii
• Zabezpečenie aktívneho členstva SAŽP v pracovných skupinách pri MŽP SR pre implementáciu smerníc EÚ relevantných pre problematiku vôd
• Zabezpečenie aktívneho členstva SR v relevantných pracovných skupinách pri EK (Working Group Data and Information Sharing)
</t>
    </r>
  </si>
  <si>
    <t>3. Zoznam reportingových povinností na rok 2027</t>
  </si>
  <si>
    <r>
      <rPr>
        <b/>
        <sz val="9"/>
        <rFont val="Calibri"/>
        <family val="2"/>
        <charset val="238"/>
      </rPr>
      <t>Predpokladané výstupy:</t>
    </r>
    <r>
      <rPr>
        <sz val="9"/>
        <rFont val="Calibri"/>
        <family val="2"/>
        <charset val="238"/>
      </rPr>
      <t xml:space="preserve">
1. Zoznam aktuálnych právnych predpisov EÚ relevantných pre problematiku vôd</t>
    </r>
  </si>
  <si>
    <t xml:space="preserve">
2. Analýzy reportingových povinností SR voči EK relevantných pre problematiku vôd</t>
  </si>
  <si>
    <t>4. Koordinačné stretnutia k spracovaniu správ</t>
  </si>
  <si>
    <t>5. Podkladové materiály k príprave správ</t>
  </si>
  <si>
    <t>6. Elektronická evidencia správ predložených Európskej komisii</t>
  </si>
  <si>
    <t>7. Podkladové materiály spracované podľa aktuálnych požiadaviek MŽP SR</t>
  </si>
  <si>
    <t>8. Pripomienky k dokumentom EK týkajúcich sa problematiky reportingu a vôd</t>
  </si>
  <si>
    <t>Podpora cieľov / čiastkových cieľov udržateľného rozvoja (SDGs): SDG 6; SDG 17/17.19</t>
  </si>
  <si>
    <t>Podpora cieľov / čiastkových cieľov udržateľného rozvoja (SDGs):  17/17.19</t>
  </si>
  <si>
    <r>
      <rPr>
        <b/>
        <sz val="9"/>
        <rFont val="Calibri"/>
        <family val="2"/>
        <charset val="238"/>
      </rPr>
      <t>Predpokladané aktivity:</t>
    </r>
    <r>
      <rPr>
        <sz val="9"/>
        <rFont val="Calibri"/>
        <family val="2"/>
        <charset val="238"/>
      </rPr>
      <t xml:space="preserve">
• Permanentná aktualizácia reportingových požiadaviek v rámci kapitoly Životné prostredie
• Zabezpečovanie aktivít vo vzťahu k procesu podávania správ Európskej komisii
• Vedenie evidencie správ predložených SR Európskej komisii
• Spolupráca s MŽP SR na tvorbe a pripomienkovaní materiálov relevantných pre reporting</t>
    </r>
  </si>
  <si>
    <r>
      <rPr>
        <b/>
        <sz val="9"/>
        <rFont val="Calibri"/>
        <family val="2"/>
        <charset val="238"/>
      </rPr>
      <t>Predpokladané výstupy:</t>
    </r>
    <r>
      <rPr>
        <sz val="9"/>
        <rFont val="Calibri"/>
        <family val="2"/>
        <charset val="238"/>
      </rPr>
      <t xml:space="preserve"> 
1. Podklady, informácie (Annual Quality Assurance), pripomienky</t>
    </r>
  </si>
  <si>
    <t>2. Správa o stave vývoja v oblasti reportingu, indikátorov a informovania verejnosti v SR za rok 2025 podľa štruktúry definovanej OECD</t>
  </si>
  <si>
    <t>3. Účasť na zasadnutiach WPEI (1x), JWPAE (2x), spracované podklady na zasadnutia</t>
  </si>
  <si>
    <r>
      <rPr>
        <b/>
        <sz val="9"/>
        <rFont val="Calibri"/>
        <family val="2"/>
        <charset val="238"/>
      </rPr>
      <t>Predpokladané aktivity:</t>
    </r>
    <r>
      <rPr>
        <sz val="9"/>
        <rFont val="Calibri"/>
        <family val="2"/>
        <charset val="238"/>
      </rPr>
      <t xml:space="preserve">
• Udržiavanie a rozvíjanie zavedeného systému environmentálneho manažérstva podľa schémy EMAS v SAŽP
• aktualizácia Environmentálneho vyhlásenia SAŽP za rok 2025
• opakované overenie zavedeného systému environmentálneho manažérstva podľa schémy EMAS v súlade s čl. 6 ods. 2 a 3 Nariadenia Európskeho parlamentu a Rady (ES) č. 1221/2009 z 25. novembra 2009 o dobrovoľnej účasti organizácií v schéme Spoločenstva pre environmentálne manažérstvo a audit (EMAS), v súlade s Nariadením Komisie (EÚ) 20017/1505 a 2018/2026
</t>
    </r>
  </si>
  <si>
    <r>
      <rPr>
        <b/>
        <sz val="9"/>
        <rFont val="Calibri"/>
        <family val="2"/>
        <charset val="238"/>
      </rPr>
      <t>Predpokladané výstupy:</t>
    </r>
    <r>
      <rPr>
        <sz val="9"/>
        <rFont val="Calibri"/>
        <family val="2"/>
        <charset val="238"/>
      </rPr>
      <t xml:space="preserve"> 
1. Interné audity systému environmentálneho manažérstva podľa schémy EMAS</t>
    </r>
  </si>
  <si>
    <t>2. opakované overenie a validácia implementovaných požiadaviek na systém environmentálneho manažérstva podľa schémy EMAS v sektore verejná správa</t>
  </si>
  <si>
    <t>3. zverejnenie validovanej aktualizácie Environmentálneho vyhlásenia SAŽP za rok 2025</t>
  </si>
  <si>
    <t>Podpora cieľov / čiastkových cieľov udržateľného rozvoja (SDGs): SDG 12/12.6</t>
  </si>
  <si>
    <t xml:space="preserve">3. Metodiky podľa aktuálnych potrieb MŽP SR:                                                                                                                                                                                                                                                                                                                                                                                                                                                                                                                                                                                                                                                                                                                                • Metodika vykazovania opätovného použitia výrobkov v zmysle Vykonávacieho rozhodnutia Komisie (EÚ) 2021/19, súčasťou metodiky by bola aj časť prípadných potrebných zmien legislatívy, prípadne usmernení subjektom tak, aby bolo vykazovanie opätovného použitia na území SR vykonateľné
• Metodika merania potravinového odpadu v domácnosti v nadväznosti na metodiku stanovenú v prílohe III Delegovaného rozhodnutia komisia (EÚ) 2019/1597 z 3. mája 2019, ktorým sa dopĺňa smernica Európskeho parlamentu a Rady 2008/98/ES, pokiaľ ide o spoločnú metodiku a minimálne požiadavky na kvalitu jednotného merania úrovní potravinového odpadu
</t>
  </si>
  <si>
    <r>
      <rPr>
        <b/>
        <sz val="9"/>
        <rFont val="Calibri"/>
        <family val="2"/>
        <charset val="238"/>
      </rPr>
      <t xml:space="preserve">Stručná anotácia úlohy: </t>
    </r>
    <r>
      <rPr>
        <sz val="9"/>
        <rFont val="Calibri"/>
        <family val="2"/>
        <charset val="238"/>
      </rPr>
      <t xml:space="preserve">
Cieľom úlohy je plniť povinnosti prevádzkovateľa skládok odpadov zahrnutých do tzv. „infringementového balíka“ podľa § 19 ods. 1 písm. a), d) až i) zákona o odpadoch.  Podľa aktuálneho stavu sa predmetná úloha týka 3 skládok odpadov (Veľká Ves, Veronika - Dežerice, Vlčie hory), ktorých prevádzkovateľ je v konkurze, resp. je nespolupracujúci. Vzhľadom na súčasný stav, neuzavretím týchto skládok odpadov alebo jej časti alebo nevykonaním ich rekultivácie hrozí
1. závažné poškodenie zdravia ľudí 
2. závažné poškodenie životného prostredia
3. vznik značnej materiálnej škody alebo 
4. Slovenskej republike škoda, ktorá by prevyšovala odhadované náklady na uzavretie alebo rekultiváciu skládky odpadov, preto v návrhu zákona o odpadoch sa ustanovilo, že ministerstvom poverená organizácia (SAŽP) bude plniť povinnosti prevádzkovateľa podľa vyššie uvedeného paragrafu
SAŽP bude mať za úlohu proces rekultivácie odborne zastrešiť. Práce, ktoré nebude vedie zabezpečiť priamo SAŽP, budú realizované dodávateľsky - externými subjektmi</t>
    </r>
  </si>
  <si>
    <t>2. Analýza nakladania s nebezpečnými odpadmi špecifikovaných MŽP SR na základe aktuálnych potrieb s identifikáciou chýbajúcich kapacít spracovateľských zariadení</t>
  </si>
  <si>
    <t>3. Analýza voľne pohodeného odpadu (litteringu)</t>
  </si>
  <si>
    <r>
      <rPr>
        <b/>
        <sz val="9"/>
        <rFont val="Calibri"/>
        <family val="2"/>
        <charset val="238"/>
      </rPr>
      <t>Predpokladané výstupy:</t>
    </r>
    <r>
      <rPr>
        <sz val="9"/>
        <rFont val="Calibri"/>
        <family val="2"/>
        <charset val="238"/>
      </rPr>
      <t xml:space="preserve"> 
1. Aktualizovaný súbor indikátorov obehového hospodárstva na www.enviroportal.sk</t>
    </r>
  </si>
  <si>
    <t>2.Vyhodnotenie súboru indikátorov Stratégie odpadového hospodárstva Slovenskej republiky do 2035 (indikátory Plánu odpadového hospodárstva SR, indikátory Programu predchádzania vzniku odpadu SR a indikátory Programu predchádzania vzniku potravinového odpadu SR)</t>
  </si>
  <si>
    <t>3. Informačná platforma Zelené hospodárstvo (IP ZH)</t>
  </si>
  <si>
    <t>4. Súbor výstupov z IP ZH pre aktualizáciu https://predchadzajmeodpadu.sk (1x mesačne)</t>
  </si>
  <si>
    <t>5. Newsletter (4 čísla)</t>
  </si>
  <si>
    <t>6. Dve videá</t>
  </si>
  <si>
    <r>
      <rPr>
        <b/>
        <sz val="9"/>
        <rFont val="Calibri"/>
        <family val="2"/>
        <charset val="238"/>
      </rPr>
      <t>Predpokladané aktivity:</t>
    </r>
    <r>
      <rPr>
        <sz val="9"/>
        <rFont val="Calibri"/>
        <family val="2"/>
        <charset val="238"/>
      </rPr>
      <t xml:space="preserve">
•  Vyhodnotenie národného súboru indikátorov obehového hospodárstva
•  Vyhodnotenie národného súboru indikátorov Stratégie odpadového hospodárstva Slovenskej republiky do 2035 (indikátory Plánu odpadového hospodárstva SR, indikátory Programu predchádzania vzniku odpadu SR a indikátory Programu predchádzania vzniku potravinového odpadu SR)
•  Prevádzka Informačnej platformy Zelené hospodárstvo (IP ZH), prepojenie aktivít s webstránkou https://predchadzajmeodpadu.sk
•  Pravidelné vydávanie a distribúcia Newslettra k podpore prechodu na zelené a obehové hospodárstvo, zdieľanie informácií prostredníctvom sociálnych médií a na príslušných platformách
•  Spracovanie 2 videí na prezentovanie prístupov a riešení podporujúcich prechod na zelené a obehové hospodárstvo
</t>
    </r>
  </si>
  <si>
    <r>
      <rPr>
        <b/>
        <sz val="9"/>
        <rFont val="Calibri"/>
        <family val="2"/>
        <charset val="238"/>
      </rPr>
      <t>Predpokladané aktivity:</t>
    </r>
    <r>
      <rPr>
        <sz val="9"/>
        <rFont val="Calibri"/>
        <family val="2"/>
        <charset val="238"/>
      </rPr>
      <t xml:space="preserve">
• Podpora inštitucionálneho a legislatívneho zabezpečenia implementácie Dohovoru o krajine Rady Európy (strategické podporné dokumenty, legislatíva, spolupráca pri tvorbe zákonov týkajúcich sa OPaK a krajinného plánovania, účasť v pracovných skupinách atď.), monitoring dohovoru -  ELCIS (podľa požiadaviek z Odporúčania Výboru ministrov CM/Rec (2008)3 a požiadavky zriaďovateľa)
• Propagácia, výchova a vzdelávanie – odborné a organizačné zabezpečenie XXVIII. ročníka konferencie Krajina – Človek – Kultúra 2026, XVII. ročníka Informačného dňa k Dohovoru o krajine Rady Európy 2026, spolupráca na medzinárodnej a národnej úrovni, aktualizácia web stránky atď.
• Konzultačná služba k hodnoteniu vplyvu navrhovaných činností na hodnotu krajiny, krajinný ráz, charakteristický vzhľad krajiny vo väzbe na spracovanú metodiku: „Metodika na posúdenie a hodnotenie krajiny/ekosystémov/biodiverzity“ (SAŽP, 2023)</t>
    </r>
  </si>
  <si>
    <t>3. Správy ku konzultačnej činnosti určenej pre ŠOP SR, štátnu správu, samosprávu, investorov</t>
  </si>
  <si>
    <t>2. XXVIII. ročník konferencie Krajina – Človek – Kultúra 2026, XVII. ročník Informačného dňa k Dohovoru o krajine Rady Európy 2026, odborné príspevky a prezentácie, web, záznamy a pracovné podklady k národnej a medzinárodnej spolupráci</t>
  </si>
  <si>
    <r>
      <rPr>
        <b/>
        <sz val="9"/>
        <rFont val="Calibri"/>
        <family val="2"/>
        <charset val="238"/>
      </rPr>
      <t>Predpokladané výstupy:</t>
    </r>
    <r>
      <rPr>
        <sz val="9"/>
        <rFont val="Calibri"/>
        <family val="2"/>
        <charset val="238"/>
      </rPr>
      <t xml:space="preserve"> 
1. Stanoviská, podklady k príprave legislatívy, strategických dokumentov atď. (podľa požiadavky MŽP SR)
</t>
    </r>
  </si>
  <si>
    <t>Podpora cieľov / čiastkových cieľov udržateľného rozvoja (SDGs): SDG 11/11.3; 11.4; SDG 13/13.2</t>
  </si>
  <si>
    <r>
      <rPr>
        <b/>
        <sz val="9"/>
        <rFont val="Calibri"/>
        <family val="2"/>
        <charset val="238"/>
      </rPr>
      <t>Predpokladané aktivity:</t>
    </r>
    <r>
      <rPr>
        <sz val="9"/>
        <rFont val="Calibri"/>
        <family val="2"/>
        <charset val="238"/>
      </rPr>
      <t xml:space="preserve">
• Podpora inštitucionálneho zabezpečenia implementácie Karpatského dohovoru a Dohovoru o biodiverzite v SR; spolupráca pri implementácii na národnej úrovni; aktívna účasť v pracovných skupinách na národnej, EÚ a medzinárodnej úrovni, pracovné stretnutia (podľa požiadaviek MŽP SR); účasť na online stretnutiach a konferenciách (medzinárodných a národných)
• Spolupráca s MŽP SR pri odbornom a organizačnom zabezpečovaní pracovného stretnutia v rámci implementácie Karpatského dohovoru a Dohovoru o biodiverzite zameraného na podporu zachovania pastierstva a salašníctva na Slovensku a ich zápisu  na Reprezentatívny zoznam nehmotného kultúrneho dedičstva Slovenska a spolu s ostatnými karpatskými krajinami do zoznamu UNESCO
• Spolupráca s MŽP SR pri odbornom a organizačnom zabezpečovaní medzinárodných pracovných stretnutí podľa požiadavky sekretariátu ku Karpatskému dohovoru -   medzinárodnej pracovnej skupiny pre kultúrne dedičstvo a tradičné znalosti prepojená na podporu pastierstva a salašníctva na Slovensku, pracovnej skupiny pre lesy, pracovnej skupiny pre územné plánovanie
• Propagácia Karpatského dohovoru a Dohovoru o biodiverzite, informácie o implementácii Karpatského dohovoru a Dohovoru o biodiverzite a prijatých protokoloch v rámci zvyšovania environmentálneho povedomia a zlepšenia prístupu verejnosti k informáciám; aktualizácia webovej stránky ku Karpatskému dohovoru
</t>
    </r>
  </si>
  <si>
    <r>
      <rPr>
        <b/>
        <sz val="9"/>
        <rFont val="Calibri"/>
        <family val="2"/>
        <charset val="238"/>
      </rPr>
      <t>Predpokladané výstupy:</t>
    </r>
    <r>
      <rPr>
        <sz val="9"/>
        <rFont val="Calibri"/>
        <family val="2"/>
        <charset val="238"/>
      </rPr>
      <t xml:space="preserve"> 
1.Podklady k príprave strategických dokumentov atď. (podľa požiadavky MŽP SR)
   a.plán stretnutí komisií Karpatského dohovoru a Dohovoru o biodiverzite
   b.stanoviská, záznamy a pracovné podklady k národnej, EÚ a medzinárodnej spolupráci
   c.účasť na online stretnutiach a konferenciách (medzinárodných a národných)</t>
    </r>
  </si>
  <si>
    <t>Podpora cieľov / čiastkových cieľov udržateľného rozvoja (SDGs): SGD 2/2.a; 11/11.4; 12/12.8; 13/13.3; 17/17.16; 17/17.7</t>
  </si>
  <si>
    <t>2.Spolupráca s MŽP SR pri zabezpečení pracovného stretnutia zameraného na podporu zachovania pastierstva a salašníctva na Slovensku a ich zápisu na Reprezentatívny zoznam nehmotného kultúrneho dedičstva</t>
  </si>
  <si>
    <t>3.Spolupráca s MŽP SR pri odbornom a organizačnom zabezpečovaní medzinárodných pracovných stretnutí v rámci  podľa požiadavky sekretariátu ku Karpatskému dohovoru</t>
  </si>
  <si>
    <t>4.Informácie o implementácii Karpatského dohovoru a Dohovoru o biodiverzite a prijatých protokoloch, aktualizácia webovej stránky ku Karpatskému dohovoru - priebežne podľa potreby</t>
  </si>
  <si>
    <r>
      <rPr>
        <b/>
        <sz val="9"/>
        <rFont val="Calibri"/>
        <family val="2"/>
        <charset val="238"/>
      </rPr>
      <t>Predpokladané aktivity:</t>
    </r>
    <r>
      <rPr>
        <sz val="9"/>
        <rFont val="Calibri"/>
        <family val="2"/>
        <charset val="238"/>
      </rPr>
      <t xml:space="preserve">
• Dopracovanie indikátorových listov podľa metodiky ZM-ZM
• Zverejnenie metodiky na stránkach SAŽP
• Pracovné online workshopy s mestskou samosprávou k oboznámeniu sa s metodikou a jej využívania v praxi                                                                                                                                                                                 
• Realizácia  XVI. ročníka konferencie  Životné prostredie miest a degradované územia/ organizovanie konferencie, vytvorenie programu konferencie, oslovenie prednášajúcich a účastníkov, diskusia (online forma)                                                                                                                                                                                          
• Podpora pre samosprávy pri revitalizácií brownfieldov, nahlasovanie nových degradovaných území verejnosťou a samosprávami
• Spravovanie webovej aplikácie "www.degradovaneuzemia.sk", zabezpečenie jej funkčnosti a priebežná aktualizácia informácií</t>
    </r>
  </si>
  <si>
    <r>
      <rPr>
        <b/>
        <sz val="9"/>
        <rFont val="Calibri"/>
        <family val="2"/>
        <charset val="238"/>
      </rPr>
      <t>Predpokladané výstupy:</t>
    </r>
    <r>
      <rPr>
        <sz val="9"/>
        <rFont val="Calibri"/>
        <family val="2"/>
        <charset val="238"/>
      </rPr>
      <t xml:space="preserve"> 
1.Dopracované indikátorové listy metodiky
</t>
    </r>
  </si>
  <si>
    <t>Podpora cieľov / čiastkových cieľov udržateľného rozvoja (SDGs): SDG 13/2; 13/3</t>
  </si>
  <si>
    <t>6.  Spravovanie webovej aplikácie "www.degradovaneuzemia.sk", zabezpečenie jej funkčnosti a priebežná aktualizácia informácií</t>
  </si>
  <si>
    <t>5. Podpora pre samosprávy pri revitalizácií brownfieldov, nahlasovanie nových degradovaných území verejnosťou a samosprávami</t>
  </si>
  <si>
    <t>4. Realizácia  XVI. ročníka konferencie  Životné prostredie miest a degradované územia/ organizovanie konferencie, vytvorenie programu konferencie, oslovenie prednášajúcich a účastníkov, diskusia</t>
  </si>
  <si>
    <t xml:space="preserve">3. Pracovné online workshopy  s mestskou samosprávou a konzultácie  k oboznámeniu a  využívaniu metodiky             </t>
  </si>
  <si>
    <t>2. Zverejnená metodika Zelené mestá- zdravé mestá v rátane indikátorových listov</t>
  </si>
  <si>
    <r>
      <rPr>
        <b/>
        <sz val="9"/>
        <rFont val="Calibri"/>
        <family val="2"/>
        <charset val="238"/>
      </rPr>
      <t>Predpokladané aktivity:</t>
    </r>
    <r>
      <rPr>
        <sz val="9"/>
        <rFont val="Calibri"/>
        <family val="2"/>
        <charset val="238"/>
      </rPr>
      <t xml:space="preserve">
• Súčinnosť pri procese prerokovania dokumentov ÚSES s dotknutými subjektami
• Finálna úprava spracovaných dokumentov ÚSES
• Zverejnenie schválených dokumentov ÚSES v systéme na generovanie dokumentov MÚSES, sprístupnenie priestorových údajov navrhovaných prvkov MÚSES prostredníctvom metaúdajov
• Propagácia a osveta RÚSES, MÚSES na konferenciách, seminároch a podujatiach
• Poskytovanie údajov o ÚSES orgánom verejnej správy                                                                                                                                                                                                                                                                                                                                                                                                                                                                                                                                                                                                                                                                                                                                                                                                                                    • Aktualizácia metodiky MÚSES pre potreby Úradu pre územné plánovanie, ktorá bude slúžiť ako metodická príručka pre spracovateľov dokumentácie MÚSES pri spracúvaní územnoplánovacej dokumentácie</t>
    </r>
  </si>
  <si>
    <r>
      <rPr>
        <b/>
        <sz val="9"/>
        <rFont val="Calibri"/>
        <family val="2"/>
        <charset val="238"/>
      </rPr>
      <t>Predpokladané výstupy:</t>
    </r>
    <r>
      <rPr>
        <sz val="9"/>
        <rFont val="Calibri"/>
        <family val="2"/>
        <charset val="238"/>
      </rPr>
      <t xml:space="preserve"> 
1. Spolupráca so samosprávami pri schvaľovaní dokumentov ÚSES
</t>
    </r>
  </si>
  <si>
    <t>2. Zapracovanie pripomienok od dotknutých subjektov do dokumentov ÚSES</t>
  </si>
  <si>
    <t>3. Zverejnenie schválených dokumentov ÚSES</t>
  </si>
  <si>
    <t>4. Sprístupnenie priestorových údajov navrhovaných prvkov ÚSES</t>
  </si>
  <si>
    <t>5. Propagácia a osveta MÚSES  na konferenciách, seminároch a podujatiach</t>
  </si>
  <si>
    <t>7. Aktualizovaná metodika MÚSES.</t>
  </si>
  <si>
    <t xml:space="preserve">6. Poskytovanie údajov o ÚSES orgánom verejnej správy                                                                                                                                                                                                                                                                                                                                                                                                                                                                                                                         </t>
  </si>
  <si>
    <t>Podpora cieľov / čiastkových cieľov udržateľného rozvoja (SDGs): SDG 15/15.5</t>
  </si>
  <si>
    <t>Podpora cieľov / čiastkových cieľov udržateľného rozvoja (SDGs): SDG 13/3</t>
  </si>
  <si>
    <t>Podpora cieľov / čiastkových cieľov udržateľného rozvoja (SDGs): SDG 9.5; 13.1; 13.2; 13.3</t>
  </si>
  <si>
    <r>
      <rPr>
        <b/>
        <sz val="9"/>
        <rFont val="Calibri"/>
        <family val="2"/>
        <charset val="238"/>
      </rPr>
      <t>Predpokladané aktivity:</t>
    </r>
    <r>
      <rPr>
        <sz val="9"/>
        <rFont val="Calibri"/>
        <family val="2"/>
        <charset val="238"/>
      </rPr>
      <t xml:space="preserve">
• Aktualizácia dát, informácií a poznatkov, postupné dopĺňanie a rozširovanie funkcionalít a obsahu informačnej platformy www.klima-adapt.sk
• Príprava obsahu a následné spracovanie Newslettra, minimálne 3 čísla, distribúcia
• Podpora činností  súvisiacich s implementáciou novej Národnej adaptačnej stratégie na zmenu klímy SR (NAS)                                                                                                                                                                                                                                                                                                                                                                                                                                                                                                                                                                                                                                                                                              • Spolupráca s partnermi na aktivitách vyplývajúcich z aktualizovanej NAS a pri tvorbe nového adaptačného plánu (NAP):
− vypĺňanie dotazníkov a pripomienkovanie odborných podkladov
− aktívna účasť na workshopoch. zasadnutiach expertných skupín pre adaptáciu na národnej, EÚ a globálnej úrovni                                                                                                                                                                                                                                                                                                                                                                                                                                                                                                                                                                                                                                                                                                                                             • Odborné poradenstvo a  komunikácia so stakeholdermi  v sídelnom prostredí (miestne samosprávy)
• Aplikovaný výskum v oblasti adaptácie na zmenu klímy v rôznych sektoroch:
− príprava odborných a vedeckých podkladov a publikácii
− účasť na relevantných fórach, konferenciách, seminároch, webinároch a workshopoch
• Zapojenie sa do aktivít súvisiacich s platformou Climate-ADAPT:
− aktívna účasť na webinároch a pracovných stretnutiach k platforme Climate-ADAPT
− získavanie poznatkov o prípadových štúdiách dostupných na Climate-ADAPT za účelom transferu poznatkov na podmienky SR
− vypracovanie a aktualizácia existujúcich prípadových štúdií adaptácie na zmenu klímy v SR najmä z urbánneho prostredia
• Budovanie kapacít a podpora partnerstiev s inštitúciami v oblasti vedy, výskumu a inovácii (VVI) na národnej a európskej úrovni:
− nadväzovanie a rozvíjanie partnerstiev s VVI
− aktívna spolupráca s partnermi pri príprave projektových zámerov</t>
    </r>
  </si>
  <si>
    <r>
      <rPr>
        <b/>
        <sz val="9"/>
        <rFont val="Calibri"/>
        <family val="2"/>
        <charset val="238"/>
      </rPr>
      <t>Predpokladané aktivity:</t>
    </r>
    <r>
      <rPr>
        <sz val="9"/>
        <rFont val="Calibri"/>
        <family val="2"/>
        <charset val="238"/>
      </rPr>
      <t xml:space="preserve">
• Koordinácia a riadenie národných a ostatných projektov;
• Sledovanie zdrojov financovania projektov a spracovanie informácií pre organizačné zložky SAŽP;
• Pomoc pri príprave projektových žiadostí;
• Vedenie centrálnej evidencie projektov;
• Podpora implementácie a monitoringu projektov;
• Spracovanie výstupných zostáv z projektovej činnosti pre potreby plánovania projektov.</t>
    </r>
  </si>
  <si>
    <t>Podpora cieľov / čiastkových cieľov udržateľného rozvoja (SDGs): SDG 16/16.6; 16.7</t>
  </si>
  <si>
    <t>4.Program a zápis zo stretnutia na samosprávnom kraji</t>
  </si>
  <si>
    <t>5.Vypracovaná karta kvalifikácie Pracovníka EVVO; podaná žiadosť o akreditáciu programu ďalšieho vzdelávania Pracovníka EVVO na MŠVVaM SR</t>
  </si>
  <si>
    <r>
      <t>Podpora cieľov / čiastkových cieľov udržateľného rozvoja (SDGs):</t>
    </r>
    <r>
      <rPr>
        <sz val="9"/>
        <rFont val="Calibri"/>
        <family val="2"/>
        <charset val="238"/>
      </rPr>
      <t xml:space="preserve"> </t>
    </r>
    <r>
      <rPr>
        <b/>
        <sz val="9"/>
        <rFont val="Calibri"/>
        <family val="2"/>
        <charset val="238"/>
      </rPr>
      <t>SDG 4/4.7; 12/12.8; 16/16.10; 17/17.17</t>
    </r>
  </si>
  <si>
    <r>
      <rPr>
        <b/>
        <sz val="9"/>
        <rFont val="Calibri"/>
        <family val="2"/>
        <charset val="238"/>
      </rPr>
      <t>Predpokladané výstupy:</t>
    </r>
    <r>
      <rPr>
        <sz val="9"/>
        <rFont val="Calibri"/>
        <family val="2"/>
        <charset val="238"/>
      </rPr>
      <t xml:space="preserve"> 
1.Programy a zápisy zo zasadnutí rezortnej Komisie MŽP SR pre EVVO. Odpočet RK EVVO do roku 2025 (v EVVOBOXe). Odpočet RK EVVO do roku 2030 – návrh na odpočet pre všetky rezortné organizácie participujúce na aktivitách v RK EVVO 2030.  Didaktika rezortnej EVVO – vypracovaná štruktúra a identifikácia potrieb rezortných organizácií v oblasti EVVO</t>
    </r>
  </si>
  <si>
    <t>2.Aktualizovaná databáza členov pracovnej skupiny, programy, zápisy a výstupy zo stretnutí, zdieľaný pracovný priečinok s dokumentmi</t>
  </si>
  <si>
    <r>
      <rPr>
        <b/>
        <sz val="9"/>
        <rFont val="Calibri"/>
        <family val="2"/>
        <charset val="238"/>
      </rPr>
      <t>Predpokladané aktivity:</t>
    </r>
    <r>
      <rPr>
        <sz val="9"/>
        <rFont val="Calibri"/>
        <family val="2"/>
        <charset val="238"/>
      </rPr>
      <t xml:space="preserve">
• Rezortná koncepcia EVVO  – organizácia a administrácia zasadnutí rezortnej Komisie MŽP SR pre EVVO. Rezortná koncepcia EVVO do roku 2025 – príprava a realizácia odpočtu v EVVOBOXe. Aktualizovaná Rezortná koncepcia EVVO do roku 2030 – koordinácia realizácie a návrh systému odpočtovania; príprava Didaktiky rezortnej EVVO ohľadom metodických usmernení k envirovýchovným aktivitám pre rezortné organizácie MŽP SR – návrh štruktúry a identifikácia potrieb
• Medzirezortná pracovná skupina pre vytvorenie funkčného systému EVVO v SR – koordinácia skupiny zloženej zo zástupcov štátnych, mimovládnych organizácií a samospráv, ktorá rieši úlohy koncepčného a systémového charakteru (certifikácia, ewobox, vzdelávanie Pracovníkov EVVO, Didaktika rezortnej EVVO a ďalšie). Aktualizácia a vedenie databázy členov pracovnej skupiny, vedenie pracovných stretnutí, príprava podkladov a spracovanie výstupov (programy, zápisy, čiastkové dokumenty, zdieľané pracovné nástenky), administrácia zdieľaného pracovného priečinka, komunikácia s členmi pracovnej skupiny 
• Koncepcia rozvoja EVVO v SAŽP do r. 2030 – záverečný odpočet plnenia Akčného plánu koncepcie pre rok 2025, vypracovanie Akčného plánu na rok 2026 a jeho polročný a príprava koncoročného odpočtu, implementácia jednotlivých opatrení koncepcie (v rámci PHÚ a projektovej činnosti) a vyhodnotenie ich realizácie v štyroch oblastiach: 1) Rozvoj interných kapacít, 2) Inovácia a skvalitnenie ponuky,                                                                                             • Národná koordinácia                                                                                                                                                                                                                                                                                                                                                                                                                                                                                                                                                                                                                                                                                                                                                                                                     •  Modelové SEV Dropie
• Regionálne koncepcie EVVO – koordinácia a organizačné zabezpečenie jedného Stretnutia samosprávnych krajov k EVVO, konzultačná a poradenská činnosť pri príprave koncepcií EVVO na úrovni VÚC v zmysle implementácie Envirostratégie 2030 na regionálnej úrovni
• Kvalifikácia Pracovník EVVO – snaha o zarad nie Pracovníka EVVO do Národnej sústavy kvalifikácií, v prípade kladného stanoviska zaslaného z MŠVVaM SR pre SAŽP, vypracovanie karty kvalifikácie Pracovníka EVVO, príprava podkladov a podanie žiadosti o akreditáciu programu ďalšieho vzdelávania Pracovníkov EVVO, spolupráca s MŠVVaM SR, ASR a MŽP SR a hlavnými aktérmi EVVO na Slovensku</t>
    </r>
  </si>
  <si>
    <r>
      <rPr>
        <b/>
        <sz val="9"/>
        <rFont val="Calibri"/>
        <family val="2"/>
        <charset val="238"/>
      </rPr>
      <t>Predpokladané aktivity:</t>
    </r>
    <r>
      <rPr>
        <sz val="9"/>
        <rFont val="Calibri"/>
        <family val="2"/>
        <charset val="238"/>
      </rPr>
      <t xml:space="preserve">
• Proces certifikácie – konzultácie a metodické školenia pre záujemcov o certifikáciu, administrácia jednotlivých fáz procesu certifikácie, sledovanie dodržiavania harmonogramu a lehôt, vykonávanie formálnej kontroly žiadostí a podkladov k auditu, komunikácia so žiadateľmi, príprava Zmlúv o udelení certifikátu, kontrola dodržiavania zmluvných podmienok
• Certifikačné orgány – koordinácia jednotlivých orgánov, sprostredkovanie vzájomnej komunikácie medzi Gestorom, Radou audítorov, Odbornou radou; výberové konania, školenia a konzultácie pre audítorov, administrácia dohôd pre audítorov, spolupráca s Gestorom pri nastavení administratívneho a finančného zabezpečenia systému certifikácie ako aj benefitov pre certifikovaných poskytovateľov
• Metodika certifikácie – systematický zber pripomienok a spätnej väzby od dotknutých subjektov a orgánov certifikácie, aktualizácia metodiky systému v spolupráci s Odbornou radou a Gestorom systému, spolupráca so  SEVV Pavučina v ČR (gestor českého systému certifikácie)
• Propagácia a sieťovanie – prezentačné aktivity (prezentácia na weboch a podujatiach), spolupráca s partnerskými organizáciami a gestorom pri zabezpečení informovanosti a propagácie prostredníctvom ďalších rezortov, organizácia podujatia pre poskytovateľov EVVO s cieľom sieťovania a prezentácie príkladov dobrej praxe
• Webová podpora – programovanie a správa webového sídla a aplikácie na podporu systému certifikácie, zverejňovanie aktuálnych informácií, komunikácia s audítormi a žiadateľmi prostredníctvom aplikácie</t>
    </r>
  </si>
  <si>
    <t>5. Funkčná webová stránka a aplikácia na podporu systému</t>
  </si>
  <si>
    <t>4.Mediálne výstupy, sieťovacie podujatie v prípade dostatku finančných zdrojov</t>
  </si>
  <si>
    <t>3.Aktualizovaná metodika, záznamy zo stretnutí</t>
  </si>
  <si>
    <t>2.Záznamy z pracovných stretnutí, výberových konaní a školení, dohody pre audítorov</t>
  </si>
  <si>
    <r>
      <rPr>
        <b/>
        <sz val="9"/>
        <rFont val="Calibri"/>
        <family val="2"/>
        <charset val="238"/>
      </rPr>
      <t>Predpokladané výstupy:</t>
    </r>
    <r>
      <rPr>
        <sz val="9"/>
        <rFont val="Calibri"/>
        <family val="2"/>
        <charset val="238"/>
      </rPr>
      <t xml:space="preserve"> 
1.Databáza žiadostí, zmlúv a certifikovaných poskytovateľov, záznamy zo stretnutí
</t>
    </r>
  </si>
  <si>
    <t>Podpora cieľov / čiastkových cieľov udržateľného rozvoja (SDGs): SDG 4/4.7</t>
  </si>
  <si>
    <r>
      <rPr>
        <b/>
        <sz val="9"/>
        <rFont val="Calibri"/>
        <family val="2"/>
        <charset val="238"/>
      </rPr>
      <t>Predpokladané aktivity:</t>
    </r>
    <r>
      <rPr>
        <sz val="9"/>
        <rFont val="Calibri"/>
        <family val="2"/>
        <charset val="238"/>
      </rPr>
      <t xml:space="preserve">
• Propagácia, sieťovanie a spätná väzba – spracovanie plánu propagácie na rok 2026, realizácia webinárov, workshopov alebo pracovných stretnutí s rôznymi cieľovými skupinami EWOBOXu (zamestnanci SAŽP, rezortné organizácie, poskytovatelia EVVO v jednotlivých samosprávnych krajoch, školy, vysoké školy, národné parky, sekcie MŽP SR, MŠVVaM SR, donori a ďal.), prezentácia portálu na podujatiach, nákup prezentačných predmetov a materiálov.
• Tvorba a vývoj – spracovanie plánu tvorby portálu na rok 2026, redizajn administračnej časti (nová štruktúra, editácia fotogalérií, nástroje pre zdieľanie obsahu, organizácia priečinkov v Knižnici, prístupnosť pre mobily, úprava časti FAQ, Promobox, mapové zobrazenie obsahu a ďalšie úpravy), skvalitňovanie existujúcich nástrojov a tvorba nových na základe spätnej väzby a potrieb cieľových skupín, tvorba a prevádzka webov zmigrovaných pod doménou ewoboxu.
• Systém štatistického zberu a vyhodnocovania – prevádzka a skvalitňovanie nástroja EWOdat pre potreby prezentácie štatistických údajov v envirovýchove zbieraných na základe EWOBOXu, spracúvanie požiadaviek od cieľových skupín, programovanie, nastavenie systému odpočtovania envirovýchovy v rezorte prostredníctvom EWOBOXu.
• Administrácia a údržba – kontrola obsahu na dennej báze, kontrola obsahu na základe informačných mailov, komunikácia s užívateľmi portálu na základe kontroly, riešenie operatívnych porúch funkčnosti, poradenstvo a pomoc pri registrácii, obsluha kontaktného formulára, koordinácia internej skupiny redaktorov portálu za SAŽP (vedenie a polročná aktualizácia databázy redaktorov, pravidelné výzvy k zdieľaniu informácií na portáli, informačné stretnutia).
</t>
    </r>
  </si>
  <si>
    <r>
      <rPr>
        <b/>
        <sz val="9"/>
        <rFont val="Calibri"/>
        <family val="2"/>
        <charset val="238"/>
      </rPr>
      <t>Predpokladané výstupy:</t>
    </r>
    <r>
      <rPr>
        <sz val="9"/>
        <rFont val="Calibri"/>
        <family val="2"/>
        <charset val="238"/>
      </rPr>
      <t xml:space="preserve"> 
1.Plán propagácie portálu na rok 2026, záznamy z pracovných stretnutí, webinárov a podujatí, propagačné materiály</t>
    </r>
  </si>
  <si>
    <t>2. Plán tvorby portálu na rok 2026, funkčné existujúce a nové aplikácie, funkčné webové stránky pod doménou EWOBOXu</t>
  </si>
  <si>
    <t>3. Funkčný systém pre prezentáciu štatistických údajov, záznamy z pracovných stretnutí</t>
  </si>
  <si>
    <t>4. Mailová komunikácia s užívateľmi, funkčný portál, aktuálny zoznam redaktorov SAŽP</t>
  </si>
  <si>
    <t>Podpora cieľov / čiastkových cieľov udržateľného rozvoja (SDGs): SDG 4/4.7; SDG 17/17.17</t>
  </si>
  <si>
    <r>
      <rPr>
        <b/>
        <sz val="9"/>
        <rFont val="Calibri"/>
        <family val="2"/>
        <charset val="238"/>
      </rPr>
      <t>Predpokladané aktivity:</t>
    </r>
    <r>
      <rPr>
        <sz val="9"/>
        <rFont val="Calibri"/>
        <family val="2"/>
        <charset val="238"/>
      </rPr>
      <t xml:space="preserve">
• Inovačné vzdelávanie pre pedagógov – technicko-organizačné a administratívne zabezpečenie jedného programu vzdelávania (vzdelávacie priestory vo vybranom regióne, catering, dokumentácia, tréningový manuál a ďal.); úprava programu vzdelávania na základe skúseností z predchádzajúceho obdobia a aktualizácia o tému kvalita ovzdušia; lektorovanie jednotlivých tém: (ne)udržateľný rozvoj, výchova pre udržateľný rozvoj, zmena klímy, obehové a odpadové hospodárstvo, predchádzanie vzniku odpadu, udržateľná výroba a spotreba, projekty ako nástroj EV; príprava sprievodných exkurzií, komunikácia a systematická práca s účastníkmi aj po skončení vzdelávania (podávanie informácií o prebiehajúcich projektových výzvach, informačné maily); realizácia a vyhodnotenie spätnej väzby na rôznych úrovniach (lektori, jednotlivé vzdelávacie dni, celkové hodnotenie);  inklúzia učiteľov zo škôl s vyučovacím jazykom maďarským a škôl s prevahou rómskych detí medzi účastníkov inovačného vzdelávania (cielené oslovenie škôl, adaptácia vzdelávania potrebám týchto učiteľov, poskytnutie materiálov v maďarskom jazyku)
• Pregraduálne vzdelávanie učiteľov – príprava a realizácia vysokoškolského predmetu Environmentálna výchova pre učiteľov 2 na FPV UMB v Banskej Bystrici v letnom semestri pre magisterské štúdium, pre všetky učiteľské kombinácie   
</t>
    </r>
  </si>
  <si>
    <r>
      <rPr>
        <b/>
        <sz val="9"/>
        <rFont val="Calibri"/>
        <family val="2"/>
        <charset val="238"/>
      </rPr>
      <t>Predpokladané výstupy:</t>
    </r>
    <r>
      <rPr>
        <sz val="9"/>
        <rFont val="Calibri"/>
        <family val="2"/>
        <charset val="238"/>
      </rPr>
      <t xml:space="preserve"> 
1. Pozvánka, program, prezenčné listiny, prezentácie, dotazníky spätnej väzby, doklady o ukončení vzdelávania, databáza učiteľov
</t>
    </r>
  </si>
  <si>
    <t>2. Informačný list predmetu, prezentácie, prezenčné listiny</t>
  </si>
  <si>
    <r>
      <rPr>
        <b/>
        <sz val="9"/>
        <rFont val="Calibri"/>
        <family val="2"/>
        <charset val="238"/>
      </rPr>
      <t>Predpokladané aktivity:</t>
    </r>
    <r>
      <rPr>
        <sz val="9"/>
        <rFont val="Calibri"/>
        <family val="2"/>
        <charset val="238"/>
      </rPr>
      <t xml:space="preserve">
• Odborná príprava na získanie Osobitných kvalifikačných predpokladov v zmysle vyhlášky MŽP SR č. 462/2004 – kompletné administratívne, tematické a obsahové zabezpečenie odbornej prípravy na získanie osobitných kvalifikačných predpokladov
1)pre zamestnancov okresných úradov – odborov starostlivosti o životné prostredie v nasledovných úsekoch štátnej správy: ŠVS (ochrana vôd a nakladanie s vodami, verejné vodovody a verejné kanalizácie, rybárstvo), ŠSOPaK (ochrana prírody a krajiny), ŠSOH (odpadové hospodárstvo), ŠSOO (ochrana ovzdušia), manažment environmentálnych rizík, vedúci/a odboru starostlivosti o životné prostredie; 
2)pre zamestnancov SIŽP v nasledovných úsekoch inšpekcie štátnej správy: ochrana vôd, ochrana prírody a krajiny, integrovanej prevencie a kontroly znečisťovania životného prostredia, odpadové hospodárstvo, ochrana ovzdušia, biologická bezpečnosť;
3)pre zamestnancov obcí vykonávajúcich prenesený výkon štátnej správy starostlivosti o životné prostredie v nasledovných úsekoch štátnej správy: ochrana vôd a nakladanie s vodami, verejné vodovody a verejné kanalizácie, rybárstvo, ochrana prírody a krajiny, odpadové hospodárstvo, ochrana ovzdušia;
• Zelený vzdelávací fond (ZVF):
1)ZVF 4/2022 (44 príjemcov) – III. monitorovacia správa – adresné výzvy príjemcom dotácií o doručenie monitorovacích správ, opravy, kontrola a evidencia.
2)ZVF 5/2023 (151 príjemcov) – II. monitorovacia správa – adresné výzvy príjemcom dotácií o doručenie monitorovacích správ, opravy, kontrola a evidencia.
3)ZVF 6/2024 (69 príjemcov) – finalizácia ročníka a I. monitorovacia správa, Záverečné finančné vyúčtovanie poskytnutých dotácií ZVF na rok 2024 doručiť fondu najneskôr do troch kalendárnych mesiacov od ukončenia oprávneného obdobia (31.1.2026) a najneskôr do 15 kalendárnych dní (15.2.2026) vrátiť nevyčerpané finančné prostriedky. 
4)ZVF 7/2024 DONORI – Príprava záverečnej správy (finančné vyúčtovanie a vecný odpočet). Kontrola doby udržateľnosti projektov do 1 roka od ukončenia projektov.
</t>
    </r>
  </si>
  <si>
    <t xml:space="preserve">Podpora cieľov / čiastkových cieľov udržateľného rozvoja (SDGs): SDG: 4/4.4, 4.7 </t>
  </si>
  <si>
    <r>
      <rPr>
        <b/>
        <sz val="9"/>
        <rFont val="Calibri"/>
        <family val="2"/>
        <charset val="238"/>
      </rPr>
      <t>Predpokladané výstupy:</t>
    </r>
    <r>
      <rPr>
        <sz val="9"/>
        <rFont val="Calibri"/>
        <family val="2"/>
        <charset val="238"/>
      </rPr>
      <t xml:space="preserve"> 
1. Odborná príprava na získanie Osobitných kvalifikačných predpokladov: 
• špecifikácia VO (v prípade prezenčného vzdelávania)/realizácia online vzdelávania (v prípade webinárov), aktualizovaný zoznam lektorov, aktualizovaná databáza miest a obcí za účelom prihlasovania zamestnancov na školenie, predbežné prihlášky, predbežné databázy účastníkov školení, zoznamy záväzne prihlásených účastníkov pre Osobný úrad MŽP SR/dodávateľa školiacich priestorov, prezenčné listiny/zoznamy účasti MS Teams, pozvánky, dotazníky, organizačné pokyny, záväzné prihlášky, časové a obsahové harmonogramy a programy pre jednotlivé úseky štátnej správy,  prihlášky na záverečnú skúšku,  potvrdenia o absolvovaní odbornej prípravy, ppt. prezentácie lektorov.
2. Zelený vzdelávací fond (ZVF):                                                                                                                                                                                                                                                                                                                                                                                                                                                                                                                                                                                                                                                                                                                                                                                                                                                                                                                   • Monitorovacie správy ročníkov (2022-2024). 
• Záverečné finančné vyúčtovanie poskytnutých dotácií ZVF na rok 2024 a vrátenie nevyčerpaných fin. prostriedkov (odovzdaná záverečná správa k zmluve vrátane tabuľky s vyúčtovaním daného ročníka na Environmentálny fond). Príprava vecného odpočtu a archivácia podporených a nepodporených projektov na SAŽP.
• Záverečná správa a záverečné finančné vyúčtovanie poskytnutých fin. darov pre ročník ZVF 7/2024 DONORI. Príprava vecného odpočtu a archivácia podporených a nepodporených projektov na SAŽP.</t>
    </r>
  </si>
  <si>
    <r>
      <rPr>
        <b/>
        <sz val="9"/>
        <rFont val="Calibri"/>
        <family val="2"/>
        <charset val="238"/>
      </rPr>
      <t>Predpokladané aktivity:</t>
    </r>
    <r>
      <rPr>
        <sz val="9"/>
        <rFont val="Calibri"/>
        <family val="2"/>
        <charset val="238"/>
      </rPr>
      <t xml:space="preserve">
• Jednodňové exkurzie a programy pre žiakov – realizácia formou exkurzií, questov a virtuálneho náučného chodníka Living Lab v areáli a v CHVÚ Ostrovné lúky. Programové bloky v trvaní 3 hod. pre materské, základné, stredné a špeciálne školy
• Outdoorové pobytové programy – letný zážitkový dobrovoľnícky workshop Leto na Lúkach 2026
• Programy pre verejnosť – programy k environmentálne významným dňom a kampaniam, napr. Európsky víkend otvorených parkov a záhrad
• Inklúzia sociálnych a národnostných menšín – zážitkové programy pre inklúziu menšín (Domovy sociálnych služieb, Centrá detí a rodiny, komunitné centrá, špeciálne školy, domovy dôchodcov), vytváranie pracovných príležitostí (brigáda, DoVP) pre znevýhodnené skupiny
</t>
    </r>
  </si>
  <si>
    <r>
      <rPr>
        <b/>
        <sz val="9"/>
        <rFont val="Calibri"/>
        <family val="2"/>
        <charset val="238"/>
      </rPr>
      <t>Predpokladané výstupy:</t>
    </r>
    <r>
      <rPr>
        <sz val="9"/>
        <rFont val="Calibri"/>
        <family val="2"/>
        <charset val="238"/>
      </rPr>
      <t xml:space="preserve"> 
1.Zrealizované aktivity, exkurzie, fotodokumentácia, zrealizované VO
</t>
    </r>
  </si>
  <si>
    <t xml:space="preserve">3.Pozvánky, prezenčné listiny, fotodokumentácia, mediálne výstupy, zrealizované VO; výstupy dobrovoľníckych aktivít		</t>
  </si>
  <si>
    <t>2.Pozvánky a programy, prezenčné listiny, fotodokumentácia, zrealizované aktivity, realizácia Leto na Lúkach 2026 – zážitkový dobrovoľnícky workshop</t>
  </si>
  <si>
    <t>4.Zrealizované zážitkové programy, DoVP a dohody o brigádnickej práci pre znevýhodnené skupiny</t>
  </si>
  <si>
    <t>Podpora cieľov / čiastkových cieľov udržateľného rozvoja (SDGs): SDG 4/4.7;  SDG 13/13.3</t>
  </si>
  <si>
    <r>
      <rPr>
        <b/>
        <sz val="9"/>
        <rFont val="Calibri"/>
        <family val="2"/>
        <charset val="238"/>
      </rPr>
      <t>Predpokladané aktivity:</t>
    </r>
    <r>
      <rPr>
        <sz val="9"/>
        <rFont val="Calibri"/>
        <family val="2"/>
        <charset val="238"/>
      </rPr>
      <t xml:space="preserve">
Enviroprogramy pre školy:
• 29. ročník Zeleného sveta na tému potravinový odpad – triedenie prác, zasadnutie poroty, vyhodnotenie a odovzdanie cien, 20. ročník vedomostnej olympiády o životnom prostredí
• EnvirOtázniky (rozšírenie o kategóriu stredných škôl, výber témy podľa požiadaviek MŽP SR, spracovanie 40 súťažných otázok, propagácia, web stránka, vyhodnotenie)
• Kampane a podujatia – realizácia aktivity pre žiakov stredných škôl zameraná na témy ŽP strategických povolaní v oblasti životného prostredia,  výzvy Kvapka pre vodu, pátracej hry Klíma je Príma, príprava kampaní a aktivít pri príležitosti významných environmentálnych dní (VED), účasť na hromadných osvetových podujatiach organizovaných inými subjektami (festivaly, konferencie, kampane); organizácia a realizácia Festivalu environmentálnych výučbových programov Šiška</t>
    </r>
  </si>
  <si>
    <t>2.Vyhodnotenie súťaže EnvirOtázniky, články na stránkach SAŽP, FB výchova, EVVOBOXe</t>
  </si>
  <si>
    <t>3.Zrealizované kampane a podujatia, Festival ŠIŠKA, prezenčné listiny, fotodokumentácie, mediálne výstupy, príspevky na web stránkach SAŽP, spravovaných portáloch a sociálnych sieťach</t>
  </si>
  <si>
    <r>
      <rPr>
        <b/>
        <sz val="9"/>
        <rFont val="Calibri"/>
        <family val="2"/>
        <charset val="238"/>
      </rPr>
      <t>Predpokladané výstupy:</t>
    </r>
    <r>
      <rPr>
        <sz val="9"/>
        <rFont val="Calibri"/>
        <family val="2"/>
        <charset val="238"/>
      </rPr>
      <t xml:space="preserve"> 
1.Databáza prihlásených škôl a zapojených účastníkov, propozície, pozvánky, prihlášky, programy, diplomy, protokoly o vyhodnotení, fotodokumentácia, články a správy na stránkach SAŽP, spravovaných portáloch a sociálnych sieťach
</t>
    </r>
  </si>
  <si>
    <t xml:space="preserve">2.Napísané a zverejnené inšpiratívne príklady dobrej praxe zo Slovenska a zo zahraničia
</t>
  </si>
  <si>
    <r>
      <rPr>
        <b/>
        <sz val="9"/>
        <rFont val="Calibri"/>
        <family val="2"/>
        <charset val="238"/>
      </rPr>
      <t>Predpokladané výstupy:</t>
    </r>
    <r>
      <rPr>
        <sz val="9"/>
        <rFont val="Calibri"/>
        <family val="2"/>
        <charset val="238"/>
      </rPr>
      <t xml:space="preserve"> 
1.Doplnené a aktualizované informácie na webovej stránke, zverejnené významné dokumenty zamerané na rozvoj regiónov, turizmus, udržateľnosť, spoluprácu</t>
    </r>
  </si>
  <si>
    <t>3.Vytvorená e-publikácia so zaujímavými príkladmi dobrej praxe zo Slovenska a zo zahraničia s akcentom na EkRoKSEVDI aspekty. Doplnená webová stránka</t>
  </si>
  <si>
    <t>6.Účasť na zahraničných a domácich konferenciách, seminároch, workshopoch, rokovaniach. Výstupy zo zasadnutí a rokovaní</t>
  </si>
  <si>
    <t>7.Zrealizovaný seminár o rozvoji regiónov, miest, vidieckych obcí, o zodpovednom CR, ŽP,  konkurencieschopnosti, slabých a silných stránkach, možnostiach a ohrozeniach, jedinečnostiach a zaujímavostiach</t>
  </si>
  <si>
    <t>5.Poskytnuté odborné konzultácie a poradenská činnosť pre zainteresované strany (stakeholderov) v oblasti rozvoja regiónov, miest a vidieckych obcí, turizmu, zvyšovania životnej úrovne obyvateľov, miestnej zamestnanosti a podpory tvorby národných a regionálnych produktov a poskytovania služieb</t>
  </si>
  <si>
    <t xml:space="preserve">4.Pripravené a odprednášané prednášky pre študentov univerzít a vysokých škôl zamerané na pokrok, konkurencieschopnosť, rozvoj regiónov, miest a vidieckych obcí, zodpovedný turizmus, regionálne plánovanie, podporu výchovy a vzdelávania, zachovávanie priaznivého ŽP a skvalitňovanie života človeka
</t>
  </si>
  <si>
    <r>
      <rPr>
        <b/>
        <sz val="9"/>
        <rFont val="Calibri"/>
        <family val="2"/>
        <charset val="238"/>
      </rPr>
      <t>Predpokladané aktivity:</t>
    </r>
    <r>
      <rPr>
        <sz val="9"/>
        <rFont val="Calibri"/>
        <family val="2"/>
        <charset val="238"/>
      </rPr>
      <t xml:space="preserve">
Dedina roka (DR):
• Vytvorenie brožúry s výsledkami súťaže DR 2025 (texty, grafika, fotky) a jej distribúcia, aktualizácia webovej stránky Dedina roka. Umiestňovanie panelovej výstavy DR 2025 v rôznych inštitúciách.
• Spolupráca pri vyplňovaní prihlášky víťaznej obce DR 2025, spolu s ďalšou nominovanou obcou, do 19. ročníka Súťaže o Európsku cenu obnovy dediny. Zabezpečenie tlmočníka na preklady materiálov (brožúra, fotky, propagačné materiály) o nominovaných obciach do nemeckého a anglického jazyka. Príprava nominovaných obcí – zostavenie stratégie, konzultácie, spolupráca s nominovanými obcami, účasť na sprevádzaní Európskej hodnotiacej komisie v nominovaných obciach. Účasť na slávnostnom vyhlasovaní výsledkov a odovzdávaní ocenení 19. ročníka Súťaže o Európsku cenu obnovy dediny v Českej republike.
• Príprava nového – 14. ročníka súťaže Dedina roka 2027 (národné kolo) v spolupráci s vyhlasovateľmi a partnerskými organizáciami, aktualizácia Podmienok a pravidiel súťaže DR 2027, aktualizácia Prihlášky obce do súťaže DR 2027 spolu s prílohami, vytvorenie Metodiky hodnotenia obcí, príprava podkladov na vyhlásenie 14. ročníka súťaže DR 2027.
• Spolupráca a komunikácia s Generálnym partnerom DR COOP Jednota, vyhlasovateľmi, ďalšími partnermi a partnerskými organizáciami.
• Účasť na zasadnutiach ARGE, na webinároch a študijných cestách ARGE.
Program obnovy dediny (POD):
• Vecný a grafický odpočet dotácií, archivácia podporených a nepodporených projektov na SAŽP, príprava agendy POD 2021 na odovzdanie Environmentálnemu fondu.  
• Sumarizácia Monitorovacích správ Programu obnovy dediny (2021 – 2024). Vyzývanie príjemcov dotácie o doručenie monitorovacích správ, poradenstvo a následná kontrola a evidencia.</t>
    </r>
  </si>
  <si>
    <r>
      <rPr>
        <b/>
        <sz val="9"/>
        <rFont val="Calibri"/>
        <family val="2"/>
        <charset val="238"/>
      </rPr>
      <t>Predpokladané výstupy:</t>
    </r>
    <r>
      <rPr>
        <sz val="9"/>
        <rFont val="Calibri"/>
        <family val="2"/>
        <charset val="238"/>
      </rPr>
      <t xml:space="preserve"> 
1. (DR) Vytvorená brožúra DR 2025 a jej distribúcia. Aktualizovaná webová stránka (tlačové správy, články v printových médiách, reportáže v auditívnych a audiovizuálnych médiách). Počet výstav prezentujúcich obce ocenené v DR 2025</t>
    </r>
  </si>
  <si>
    <t>2. (DR) Vyplnená a odoslaná prihláška do 19. ročníka Súťaže o Európsku cenu obnovy dediny. Materiály o nominovaných obciach v nemčine a angličtine. Stratégia použitá v európskej súťaži. Účasť na vyhlasovaní výsledkov 19. ročníka Súťaže o Európsku cenu obnovy dediny</t>
  </si>
  <si>
    <t>3. (DR) Aktualizované dokumenty: Podmienky a pravidlá súťaže DR 2027, Prihláška obce do súťaže DR 2027. Vytvorený dokument: Metodika hodnotenia obcí</t>
  </si>
  <si>
    <t>4. (DR) Odpočet v zmysle Zmluvy o spolupráci pri organizovaní Súťaže DR 2025 pre GP COOP Jednota</t>
  </si>
  <si>
    <t>5.(DR) Zápisy zo zasadnutí ARGE,  webinárov a študijných ciest</t>
  </si>
  <si>
    <t>1. (POD) Grafické odpočty podporených projektov POD rok 2024. Agenda POD 2021 pre EF</t>
  </si>
  <si>
    <t>2. (POD) Aktualizované monitorovacie správy POD (2021 – 2024) umiestnené na web stránke POD</t>
  </si>
  <si>
    <t>Podpora cieľov / čiastkových cieľov udržateľného rozvoja (SDGs): 7.2, 8.9, 11.3, 11.4, 11.7, 11a, 12.5, 12b, 13.1</t>
  </si>
  <si>
    <t>2. Optimalizovaný obsah časti Voda na Enviroportáli</t>
  </si>
  <si>
    <r>
      <rPr>
        <b/>
        <sz val="9"/>
        <rFont val="Calibri"/>
        <family val="2"/>
        <charset val="238"/>
      </rPr>
      <t>Predpokladané aktivity:</t>
    </r>
    <r>
      <rPr>
        <sz val="9"/>
        <rFont val="Calibri"/>
        <family val="2"/>
        <charset val="238"/>
      </rPr>
      <t xml:space="preserve">
• Komplexná komunikácia s médiami, spracovanie tlačových výstupov SAŽP
• Správa komunikačných nástrojov SAŽP
• Marketing, edičná a grafická činnosť SAŽP
• Marketingová a organizačná podpora podujatí a kampaní organizovaných SAŽP 
• Organizácia podujatí pre jednotlivé odborné sekcie SAŽP
</t>
    </r>
  </si>
  <si>
    <t xml:space="preserve">Podpora cieľov / čiastkových cieľov udržateľného rozvoja (SDGs): SDG 11, 13 </t>
  </si>
  <si>
    <t>Aktivita 4: 
Podkladové materiály a pripomienkované materiály spracované podľa aktuálnych požiadaviek MŽP SR</t>
  </si>
  <si>
    <t>Podpora cieľov / čiastkových cieľov udržateľného rozvoja (SDGs):  8/8.4, 11/11.6, 12/12.1, 12.2, 12.3, 12.5, 12.8, 17/17.19</t>
  </si>
  <si>
    <r>
      <rPr>
        <b/>
        <sz val="9"/>
        <rFont val="Calibri"/>
        <family val="2"/>
        <charset val="238"/>
      </rPr>
      <t>Predpokladané aktivity:</t>
    </r>
    <r>
      <rPr>
        <sz val="9"/>
        <rFont val="Calibri"/>
        <family val="2"/>
        <charset val="238"/>
      </rPr>
      <t xml:space="preserve">
• Účasť na zasadnutiach MB, NFP/Eionet a NDFC stretnutiach, stretnutiach EG a TG, konferenciách a expertných stretnutiach organizovaných EEA
• účasť na konzultačných procesoch k programovým dokumentom EEA, publikáciám, technickým správam a indikátorom spracovávaných EEA, poskytovanie údajov v odborných dotazníkoch, príprava stanovísk na zasadnutia MB
• spravovanie národnej siete Eionet SK, nominácie expertov do EG a TG a prevádzka Národného portálu Eionet SK, evidencia povinností a aktivít v sieti Eionet SK – Eionet planner, technická pomoc členom siete Eionet
• elektronický EEA Spravodajca
• účasť na zasadnutiach EPA Network, plnenie úloh v rámci siete a jej IG
• prezentácia správy EEA – Europe’s environment 2025 na podujatiach/vysokých školách</t>
    </r>
  </si>
  <si>
    <t>2. 3 NFP/Eionet a stretnutia NFP v rámci pracovných skupín, webináre</t>
  </si>
  <si>
    <t>4. 2 plenárne zasadnutia siete EPA, stretnutia záujmových skupín (IG)</t>
  </si>
  <si>
    <t>5. správy EEA, odborné dotazníky, stanoviská, konzultácie, národný EEA – Eionet Spravodajca</t>
  </si>
  <si>
    <t>6. Eionet Core Data Flows, NDFC stretnutia</t>
  </si>
  <si>
    <t>7. Eionet SK – národná sieť expertov</t>
  </si>
  <si>
    <t>8. Eionet Planner</t>
  </si>
  <si>
    <t>9. Národné stretnutie členov Eionet SK</t>
  </si>
  <si>
    <t>10. Prevádzka Národného portálu Eionet-SK</t>
  </si>
  <si>
    <t>Podpora cieľov / čiastkových cieľov udržateľného rozvoja (SDGs): 2/2.4; 6/6.3, 6.6; 11/11.6, 11.b; 12/12.2, 12.4, 12.5, 12.8, 12.b; 13/13.1, 13.2, 13.3; 15/15.1, 15.2, 15.4, 15.5</t>
  </si>
  <si>
    <r>
      <rPr>
        <b/>
        <sz val="9"/>
        <rFont val="Calibri"/>
        <family val="2"/>
        <charset val="238"/>
      </rPr>
      <t>Predpokladané výstupy:</t>
    </r>
    <r>
      <rPr>
        <sz val="9"/>
        <rFont val="Calibri"/>
        <family val="2"/>
        <charset val="238"/>
      </rPr>
      <t xml:space="preserve"> 
1. 3 MB zasadnutia</t>
    </r>
  </si>
  <si>
    <r>
      <rPr>
        <b/>
        <sz val="9"/>
        <rFont val="Calibri"/>
        <family val="2"/>
        <charset val="238"/>
      </rPr>
      <t>Predpokladané výstupy:</t>
    </r>
    <r>
      <rPr>
        <sz val="9"/>
        <rFont val="Calibri"/>
        <family val="2"/>
        <charset val="238"/>
      </rPr>
      <t xml:space="preserve"> 
1. Administratívna a operatívna činnosť vyžadovaná spojeným Sekretariátom Bazilejského, Rotterdamského a Štokholmského dohovoru (BRS)
- operatívne spracovanie požadovaných úloh, účasť na aktivitách organizovaných BRS sekretariátom, vypracovanie a odstúpenie správ o činnosti, ročné správy o realizovaných aktivitách RCBD, plány činnosti v zmysle rozhodnutia relevantnej konferencie zmluvných strán (COP), operatívne dokumenty, spracované dotazníky, výmena a sprostredkovanie informácií medzi BRS a regiónom, zapájanie sa do projektových výziev mimo SaVE región, operatívna spolupráca s environmentálnymi dohovormi UNEP so zameraním na manažment odpadov a chemických látok a ich cezhraničnú prepravu
</t>
    </r>
  </si>
  <si>
    <t>3. Priama spolupráca s regiónom a manažment regionálnych aktivít
- spolupráca s ohniskovými bodmi Bazilejského dohovoru v rámci regiónu SaVE, spolupráca s inštitúciami priamo zapojenými do aktivít, operatívna činnosť pre krajiny SaVE, manažment a koordinácia projektov, organizácia regionálnych workshopov a tréningov, odstúpené projektové návrhy v rámci výziev na predkladanie projektových zámerov, smerovanie regionálnych aktivít so zameraním na obehové hospodárstvo</t>
  </si>
  <si>
    <t>4. Vyhľadanie finančných zdrojov na realizáciu regionálnych aktivít
- aktívne oslovovanie relevantných donorských subjektov, sledovanie výziev na predkladanie projektov, predkladanie projektových návrhov do výziev, aktívna spolupráca so SAMRS (Slovenská agentúra medzinárodnej rozvojovej spolupráce)</t>
  </si>
  <si>
    <t>6. Operatívna činnosť v oblasti odpadového hospodárstva v zmysle požiadaviek SAŽP  a MŽP SR
- aktivity súvisiace s napĺňaním stratégie pre Obehové hospodárstvo, operatívne aktivity v rámci pripomienkového konania legislatívneho rámca odpadového hospodárstva a obehového hospodárstva, operatívne aktivity v rámci podpory odpadového hospodárstva v podmienkach SR, aktivity a informácie súvisiace s prípravou strategických materiálov pre Oficiálnu rozvojovú pomoc SR, mailová komunikácia, odborné stanoviská</t>
  </si>
  <si>
    <r>
      <rPr>
        <b/>
        <sz val="9"/>
        <rFont val="Calibri"/>
        <family val="2"/>
        <charset val="238"/>
      </rPr>
      <t>Predpokladané výstupy:</t>
    </r>
    <r>
      <rPr>
        <sz val="9"/>
        <rFont val="Calibri"/>
        <family val="2"/>
        <charset val="238"/>
      </rPr>
      <t xml:space="preserve"> 
1.Projekt „Zvyšovanie povedomia o nakladaní s plastovým odpadom v Čiernej Hore“; - odhadnuté množstvo plastového odpadu vyprodukovaného v Čiernej Hore, pripravený zoznam zariadení na recykláciu a zhodnocovanie plastového odpadu v Čiernej Hore a susedných krajinách, zvýšenie informovanosti colníkov o TBM o plastových odpadoch, zvýšený ESM plastových odpadov s medzinárodnou spoluprácou</t>
    </r>
  </si>
  <si>
    <t xml:space="preserve">3. Projekt „Podpora zavedenia systému triedeného zberu odpadov v Gruzínsku“; 
   - návrh na doplnenie / zmenu Plánu odpadového hospodárstva Chašuri na roky 2023 – 2027 (v anglickom jazyku), správa zo služobnej cesty expertov žiadateľa, zápisy z okrúhlych stolov, prezenčná  listina, fotodokumentácia, príručka triedeného zberu odpadov pre samosprávy (praktická príručka s návodom na úspešné zavedenie a prevádzkovanie triedeného zberu komunálnych odpadov s využitím skúseností zo Slovenska), seminár pre zástupcov samosprávy Chašuri o praktických otázkach implementácie Plánu odpadového hospodárstva a zavedenia a prevádzkovania triedeného zberu plastových odpadov, príprava informačných materiálov o triedenom zbere plastových odpadov, zakúpenie kontajnerov na triedený zber plastových odpadov a ich distribúcia v území, definovanie recyklačných spoločností, ktoré budú odoberať (vykupovať) plastové odpady vyzbierané v pilotnom území, pomoc pri stanovení podmienok spolupráce, jednodňový seminár s ukážkou triedeného zberu plastových odpadov v Surami
</t>
  </si>
  <si>
    <t>5. Projekt „Efektívna implementácia zmien a doplnení Bazilejského dohovoru o elektronickom odpade v Strednej Ázii a vo východnej Európe“;
    - (troj)-dňový regionálny workshop o efektívnej implementácii zmien a doplnení o elektronickom odpade v Strednej Ázii a vo východnej Európe zorganizovaný na Slovensku, správa z workshopu, správa o zhodnotení testovania technických usmernení vo vyselektovanej cieľovej krajine, prípadová štúdia o pilotnom testovaní technických usmernení vo vyselektovanej cieľovej krajine</t>
  </si>
  <si>
    <r>
      <rPr>
        <b/>
        <sz val="9"/>
        <rFont val="Calibri"/>
        <family val="2"/>
        <charset val="238"/>
      </rPr>
      <t>Predpokladané aktivity:</t>
    </r>
    <r>
      <rPr>
        <sz val="9"/>
        <rFont val="Calibri"/>
        <family val="2"/>
        <charset val="238"/>
      </rPr>
      <t xml:space="preserve">
• Národná a medzinárodná spolupráca: - podporovanie spolupráce a koordinácie aktivít G SR s odbornými inštitúciami, - poskytovanie konzultácii pre G SR vo veci budovania a udržiavania kvalitného manažmentu, - spolupracovanie s manažmentom G SR a aktívna účasť na konferenciách, seminároch a workshopoch (napr. konferencia Geoparky - výzva pre udržateľný rozvoj), - podporovanie propagácie a marketingu geoturizmu NNG prostredníctvom tlačovín SAŽP
• Výskumná činnosť: - tvorba výstupov (máp) v prostredí ArcGis/QGIS pre GSR
• Zvyšovanie environmentálneho povedomia verejnosti: - vytváranie odborného zázemia s aktívnou účasťou pri realizácii environmentálno-edukačných aktivít a programov GSR počas Týždňa európskych geoparkov a Medzinárodného dňa geodiverzity v podmienkach SR, - aktualizovanie obsahu oficiálnej webovej stránky G SR www.geopark.sk z prostredia SR, EGN a GGN, - tvorba a migrácia dát pre vytvorenie novej web stránky geopark.sk</t>
    </r>
  </si>
  <si>
    <r>
      <rPr>
        <b/>
        <sz val="9"/>
        <rFont val="Calibri"/>
        <family val="2"/>
        <charset val="238"/>
      </rPr>
      <t>Predpokladané výstupy:</t>
    </r>
    <r>
      <rPr>
        <sz val="9"/>
        <rFont val="Calibri"/>
        <family val="2"/>
        <charset val="238"/>
      </rPr>
      <t xml:space="preserve"> 
1. Všeobecná agenda (pozvánky, prezenčné listiny, zápisy, odborné konzultácie, fotodokumentácie, správy zo služobných ciest, e-mailové komunikácie, atď.)</t>
    </r>
  </si>
  <si>
    <t>5. Textovo-grafické podklady a aktualizovaná obsahová webová stránka www.geopark.sk v SJ, AJ a NJ, - tvorba a migrácia dát pre vytvorenie novej web stránky geopark.sk</t>
  </si>
  <si>
    <t>Podpora cieľov / čiastkových cieľov udržateľného rozvoja (SDGs): SDG 4/4.a; 11/11.4</t>
  </si>
  <si>
    <r>
      <rPr>
        <b/>
        <sz val="9"/>
        <rFont val="Calibri"/>
        <family val="2"/>
        <charset val="238"/>
      </rPr>
      <t>Predpokladané aktivity:</t>
    </r>
    <r>
      <rPr>
        <sz val="9"/>
        <rFont val="Calibri"/>
        <family val="2"/>
        <charset val="238"/>
      </rPr>
      <t xml:space="preserve">
• Veda, výskum a inovácie:
– realizácia terénnych prieskumov a výskumných aktivít vo vybraných monitorovacích lokalitách
– spracovanie dát a štatistické analýzy, vrátane komunikácie výsledkov s partnerskými organizáciami a aktívnej účasti na stretnutiach relevantných zástupcov zapojených do spoločných činností
– spolupracovanie pri príprave projektov, publikácii, prezentácií a prednášok
– evidencia vedecko výskumnej činnosti
• Národná a medzinárodná spolupráca:
– zabezpečenie účasti v pracovných skupinách za rezort ŽP (Pracovná skupina Rady vlády SR pre vedu, techniku a inovácie a MŠVVaM) príp. ďalšie
– zabezpečenie účasti v rámci relevantných expertných skupín v rámci siete EIONET
– aktívna účasť na stretnutiach skupiny IG EPAS/EPA Network, príprava podkladov (projektových návrhov, komunikovanie nových tém, výstupov a pod.) a prezentácií pre prezenčné a online stretnutia
• Publikačná a redakčná činnosť:
– príprava vedeckých článkov a odborných výstupov (monografie a zborníkové príspevky), vrátane korektúr rukopisov
– peer-review/odborné posudky vedeckých článkov prijatých do tlače
– aktívna účasť na vedeckých a odborných podujatiach doma i zahraničí
</t>
    </r>
  </si>
  <si>
    <t>Podpora cieľov / čiastkových cieľov udržateľného rozvoja (SDGs): SDG 4/4.7;6/6.6;9/9.5,9b;11/11.a;13/13.1,13.2,13.3,13a, 13b;14/14.1,14.2,14a;15/15.1,15.2,15.4,15.5,15.8</t>
  </si>
  <si>
    <r>
      <rPr>
        <b/>
        <sz val="9"/>
        <rFont val="Calibri"/>
        <family val="2"/>
        <charset val="238"/>
      </rPr>
      <t>Predpokladané výstupy:</t>
    </r>
    <r>
      <rPr>
        <sz val="9"/>
        <rFont val="Calibri"/>
        <family val="2"/>
        <charset val="238"/>
      </rPr>
      <t xml:space="preserve"> 
1. Evidencia vedecko-výskumnej činnosti SAŽP
</t>
    </r>
  </si>
  <si>
    <t>3. Vedecké, odborné články, monografie a príspevky z vedeckých a odborných podujatí</t>
  </si>
  <si>
    <t>2. Aktívna účasť na stretnutiach pracovných a expertných skupín</t>
  </si>
  <si>
    <t xml:space="preserve">LIFE24-IPC-SK-NatAdaptSK </t>
  </si>
  <si>
    <r>
      <t>Stručná anotácia úlohy</t>
    </r>
    <r>
      <rPr>
        <sz val="10"/>
        <color theme="1"/>
        <rFont val="Times New Roman"/>
        <family val="1"/>
        <charset val="238"/>
      </rPr>
      <t>: Hlavným cieľom projektu je vytvoriť funkčný a efektívny rámec pre riešenie adaptácie na zmenu klímy v oblasti udržateľného vodného hospodárstva, poľnohospodárstva, lesov, biodiverzity, ľudských sídel a zdravia na Slovensku.</t>
    </r>
  </si>
  <si>
    <r>
      <t>Predpokladané aktivity</t>
    </r>
    <r>
      <rPr>
        <sz val="10"/>
        <color theme="1"/>
        <rFont val="Times New Roman"/>
        <family val="1"/>
        <charset val="238"/>
      </rPr>
      <t>: 
Koordinácia projektu
Strategický a právny rámec efektívnej implementácie, indikátory dopadov
Adaptívna kapacita v krajine prostredníctvom ochrany a zadržiavania vody
Adaptívny manažment udržateľného poľnohospodárstva
Adaptívna kapacita lesov k zmene klímy
Uľahčenie adaptačných procesov na zmenu klímy v mestách a obciach
Komunikácia, vzdelávanie a inovatívne prístupy k adaptácii</t>
    </r>
  </si>
  <si>
    <r>
      <t>Predpokladané výstupy</t>
    </r>
    <r>
      <rPr>
        <sz val="10"/>
        <color theme="1"/>
        <rFont val="Times New Roman"/>
        <family val="1"/>
        <charset val="238"/>
      </rPr>
      <t>: 
Projekt povedie k dopadom na zníženie zraniteľnosti a zvýšenie celkovej adaptačnej schopnosti krajiny vyrovnať sa s negatívnymi dôsledkami zmeny klímy prostredníctvom širokého sprístupnenia údajov, informácií a poznatkov, zavedenia mechanizmov monitorovania a hodnotenia, vypracovania a uplatnenia osvedčených, prírode blízkych postupov, koordinácie politík a stratégií, posilnenia inštitúcií a odbornej prípravy ľudských zdrojov.</t>
    </r>
  </si>
  <si>
    <r>
      <rPr>
        <b/>
        <sz val="9"/>
        <rFont val="Calibri"/>
        <family val="2"/>
        <charset val="238"/>
      </rPr>
      <t>Predpokladané výstupy:</t>
    </r>
    <r>
      <rPr>
        <sz val="9"/>
        <rFont val="Calibri"/>
        <family val="2"/>
        <charset val="238"/>
      </rPr>
      <t xml:space="preserve"> 
1. Spracované podklady pre pripomienkovanie dokumentov podľa požiadaviek EK za oblasť   smernice ELD vyplývajúcich z plnenia Viacročného pracovného programu</t>
    </r>
  </si>
  <si>
    <t>2. Preklady a štúdium dokumentov zasielaných od EK, účasť a informovanie na pracovných stretnutiach zástupcov čl. štátov a EK pre ELD</t>
  </si>
  <si>
    <t>3. Údaje o finančnom krytí prevádzkovateľov v SR za rok 2025 (stav a zmeny v okresoch)</t>
  </si>
  <si>
    <t>4. Údaje o prípadoch EŠ a BHEŠ v SR; upgrade IS a zápisy prípadov do registrov EŠ/BHEŠ priebežne
aktuálny systém; aktualizované vyhlásenie o prístupnosti podľa vyhl. č. 78/2020 Z. z; aktualizované texty na stránke IS PaNEŠ podľa vyhl. č. 78/2020 Z. z</t>
  </si>
  <si>
    <t>5. Poskytnuté informácie a poradenstvo za oblasť environmentálnych škôd pre zainteresované 
skupiny (ŠS, prevádzkovatelia, finančný sektor, poisťovne, MVO); poskytnuté informácie a spolupráca s príslušnými a dotknutými úradmi, odbor. organizáciami a enviropolíciou</t>
  </si>
  <si>
    <t>6. Zrealizované školenia</t>
  </si>
  <si>
    <t>7. Aktualizovaná webová stránka enviškody na enviroportáli a stránke SAŽP</t>
  </si>
  <si>
    <t>2.Dkumentácia pre účely SEA procesu (*)</t>
  </si>
  <si>
    <t>3. Stretnutia EG a TG, expertné stretnutia a konferencie</t>
  </si>
  <si>
    <t>nezabezp.výdavky už nemôžu byť súčasťou návrhu, prosím odstrániť stlpe</t>
  </si>
  <si>
    <t>Zákon č. 79/2015;
Zákon č. 205/2004;
Uznesenie vlády SR č. 15/2026, ktorým sa schválila Stratégia odpadového hospodárstva Slovenskej republiky do roku 2035;
COM 2023/306 o revidovanom rámci monitorovania obehového hospodárstva;
uznesenie vlády SR č. 87/2019</t>
  </si>
  <si>
    <r>
      <rPr>
        <b/>
        <sz val="9"/>
        <color theme="1"/>
        <rFont val="Calibri"/>
        <family val="2"/>
        <charset val="238"/>
      </rPr>
      <t>Stručná anotácia úlohy:</t>
    </r>
    <r>
      <rPr>
        <sz val="9"/>
        <color theme="1"/>
        <rFont val="Calibri"/>
        <family val="2"/>
        <charset val="238"/>
      </rPr>
      <t xml:space="preserve">
Úloha rieši technicko-organizačné zabezpečenie odbornej prípravy zamestnancov štátnej a verejnej správy. Zamestnanci štátnej správy SIŽP, okresných úradov, okresných úradov v sídle kraja a obcí, ktorí vykonávajú štátnu správu starostlivosti o životné prostredie musia spĺňať OSOBITNÝ KVALIFIKAČNÝ PREDPOKLAD (OKP) a to do jedného roka odo dňa vzniku štátnozamestnaneckého pomeru alebo v prípade zamestnancov obcí do jedného roka odo dňa vzniku pracovného pomeru k zamestnávateľovi. SAŽP zabezpečuje podľa pokynov zriaďovateľa školenia na získanie OKP a to priemerne pre 350 zamestnancov ročne.
Podrobnosti OKP ustanovuje Vyhláška MŽP SR č. 462/2004, ktorá určuje obsah odbornej prípravy na výkon niektorých činností na úseku starostlivosti o životné prostredie. Jedná sa konkrétne o tieto úseky št. správy: úsek ochrany ovzdušia, úsek ochrany vôd a nakladania s vodami, úsek verejných vodovodov a verejných kanalizácií, úsek rybárstva, úsek odpadového hospodárstva, úsek ochrany prírody a krajiny, úsek manažmentu environmentálnych rizík, biologická bezpečnosť a integrovaná prevencia a kontrola znečisťovania, vedúci/a odboru starostlivosti o životné prostredie.
Účelom Zeleného vzdelávacieho fondu (ZVF) je podpora environmentálnej výchovy, vzdelávania a osvety na území Slovenskej republiky prostredníctvom presadzovania princípov spoločnej zodpovednosti v súlade s opatreniami Rezortnej koncepcie environmentálnej výchovy, vzdelávania a osvety do roku 2025 a s Envirostratégiou 2030. Finančná podpora fondu je zabezpečená prostredníctvom Environmentálneho fondu a donorských darov. Výkonným a odborným garantom bola poverená SAŽP a pod jej gesciou je potrebné naplnenie právnych povinností, ktoré ukladajú pôvodne uzatvorené zmluvy viažuce sa na jednotlivé ročníky.</t>
    </r>
  </si>
  <si>
    <t>Plán obnovy RPW</t>
  </si>
  <si>
    <t>2. Osvetové a propagačné aktivity, odborné príspevky, prednášky a články, propagačné a informačné materiály, newslettre, konzultácie, pracovné stretnutia, súťaže, kampane - odborná participácia a organizačno-administratívne zabezpečenie;
zabezpečenie aktívnej účasti na sprievodných, informačných a vzdelávacích podujatiach v kontexte DNEP a obehového hospodárstva;</t>
  </si>
  <si>
    <t>Plán obnovy a odolnosti</t>
  </si>
  <si>
    <t>Plán obnovy a odolnosti REPOWER</t>
  </si>
  <si>
    <t>POO</t>
  </si>
  <si>
    <r>
      <t>Predpokladané aktivity</t>
    </r>
    <r>
      <rPr>
        <sz val="10"/>
        <color theme="1"/>
        <rFont val="Times New Roman"/>
        <family val="1"/>
        <charset val="238"/>
      </rPr>
      <t xml:space="preserve">: 
</t>
    </r>
  </si>
  <si>
    <r>
      <t>Predpokladané výstupy</t>
    </r>
    <r>
      <rPr>
        <sz val="10"/>
        <color theme="1"/>
        <rFont val="Times New Roman"/>
        <family val="1"/>
        <charset val="238"/>
      </rPr>
      <t xml:space="preserve">: 25 164 obnovených rodinných domov, ktoré dosahujú úspory energie v priemere aspoň 30 %
</t>
    </r>
  </si>
  <si>
    <r>
      <t>Predpokladané výstupy</t>
    </r>
    <r>
      <rPr>
        <sz val="10"/>
        <color theme="1"/>
        <rFont val="Times New Roman"/>
        <family val="1"/>
        <charset val="238"/>
      </rPr>
      <t xml:space="preserve">: 4 080 obnovených rodinných domov ohrozených energetickou chudobou 
</t>
    </r>
  </si>
  <si>
    <r>
      <t>Stručná anotácia úlohy</t>
    </r>
    <r>
      <rPr>
        <sz val="10"/>
        <color theme="1"/>
        <rFont val="Times New Roman"/>
        <family val="1"/>
        <charset val="238"/>
      </rPr>
      <t>: Komponentu 19 REPower EÚ, Investície 4 Podpora obnovy domácností ohrozených energetickou chudobou (program Obnov dom mini)</t>
    </r>
  </si>
  <si>
    <r>
      <t>Stručná anotácia úlohy</t>
    </r>
    <r>
      <rPr>
        <sz val="10"/>
        <color theme="1"/>
        <rFont val="Times New Roman"/>
        <family val="1"/>
        <charset val="238"/>
      </rPr>
      <t xml:space="preserve">: Komponentu 2 Obnova budov, Investície 1 Zlepšenie energetickej hospodárnosti rodinných domov (program Obnov dom) </t>
    </r>
  </si>
  <si>
    <t>COHEM/
SOH</t>
  </si>
  <si>
    <r>
      <rPr>
        <b/>
        <sz val="9"/>
        <rFont val="Calibri"/>
        <family val="2"/>
        <charset val="238"/>
      </rPr>
      <t>Predpokladané aktivity:</t>
    </r>
    <r>
      <rPr>
        <sz val="9"/>
        <rFont val="Calibri"/>
        <family val="2"/>
        <charset val="238"/>
      </rPr>
      <t xml:space="preserve">
• Plnenie povinnosti vyplývajúce z § 19 ods. 1 písm. a), d) až i) zákona o odpadoch
• Príprava podkladov k verejnému obstarávaniu na projektanta, zabezpečenie areálu, dodávateľských a subdodávateľských subjektov spojených s procesmi uzatvárania a rekultivácie skládky
• Právne zabezpečenie činnosti spojenej s uzatváraním a rekultiváciou skládky
• Vyhodnotenie doterajšieho prevádzkovania a doterajšieho monitorovania skládky odpadov
• Zabezpečenie dohľadu, resp. inžiniering celého procesu rekultivácie, prípadne zabezpečenie externej spoločnosti, ktorá bude na celý proces dohliadať
• Celkové projektové manažérstvo projektu uzavretia a rekultivácia skládok odpadov a ich následný monitoring
• Komunikácia s MŽP SR, povoľujúcim orgánom (SIŽP), stavebnými spoločnosťami, a všetkými zainteresovanými spoločnosťami a úradmi do procesov
• Evidencia všetkých dokumentov
• Príprava podkladov na základe požiadaviek MŽP SR pre EK
</t>
    </r>
  </si>
  <si>
    <r>
      <rPr>
        <b/>
        <sz val="9"/>
        <rFont val="Calibri"/>
        <family val="2"/>
        <charset val="238"/>
      </rPr>
      <t>Predpokladané aktivity:</t>
    </r>
    <r>
      <rPr>
        <sz val="9"/>
        <rFont val="Calibri"/>
        <family val="2"/>
        <charset val="238"/>
      </rPr>
      <t xml:space="preserve">
•  Spracovanie a vyhodnotenie dát o odpadoch podľa aktuálnych požiadaviek MŽP SR
•  Spracovanie a vyhodnotenie dát o zariadeniach na nakladanie s odpadmi,, príprava spracovania podrobnej databázy skládok odpadov vrátane mapových výstupov,
•  Spracovanie metodík podľa aktuálnych potrieb MŽP SR:                                                                                                                                                                                                                                                                                                                                                                                                                                                                                                                                                                                                                                                                                                          -  Príprava metodiky vykazovania opätovného použitia výrobkov v zmysle Vykonávacieho rozhodnutia Komisie (EÚ) 2021/19, súčasťou metodiky by bola aj časť prípadných potrebných zmien legislatívy, prípadne usmernení subjektom tak, aby bolo vykazovanie opätovného použitia na území SR vykonateľné
Príprava metodiky merania potravinového odpadu v domácnosti v nadväznosti na metodiku stanovenú v prílohe III Delegovaného rozhodnutia komisia (EÚ) 2019/1597 z 3. mája 2019, ktorým sa dopĺňa smernica Európskeho parlamentu a Rady 2008/98/ES, pokiaľ ide o spoločnú metodiku a minimálne požiadavky na kvalitu jednotného merania úrovní potravinového odpadu 
• Príprava návrhu opatrenia MŽP SR na zavedenie štandardov pre odpad z dreva v nadväznosti na následné činnosti nakladania v zmysle hierarchie odpadového hospodárstva.</t>
    </r>
  </si>
  <si>
    <r>
      <rPr>
        <b/>
        <sz val="9"/>
        <rFont val="Calibri"/>
        <family val="2"/>
        <charset val="238"/>
      </rPr>
      <t>Predpokladané výstupy:</t>
    </r>
    <r>
      <rPr>
        <sz val="9"/>
        <rFont val="Calibri"/>
        <family val="2"/>
        <charset val="238"/>
      </rPr>
      <t xml:space="preserve"> 
1. Analýza zloženia komunálneho odpadu a zmesového komunálneho odpadu so zameraním na zložky určené MŽP SR podľa aktuálnych potrieb - analýza triedeného zberu komunálnych odpadov a zloženia zmesového komunálneho odpadu v súlade s čl. 69 ods. 5 nariadenia o batériách a analýza triedeného zberu komunálnych odpadov a zloženia zmesového komunálneho odpadu v súlade s čl. 22d ods. 6 smernice 2025/1892 ktorou sa mení smernica 2008/98/ES o odpade.
</t>
    </r>
  </si>
  <si>
    <r>
      <rPr>
        <b/>
        <sz val="9"/>
        <rFont val="Calibri"/>
        <family val="2"/>
        <charset val="238"/>
      </rPr>
      <t>Predpokladané aktivity:</t>
    </r>
    <r>
      <rPr>
        <sz val="9"/>
        <rFont val="Calibri"/>
        <family val="2"/>
        <charset val="238"/>
      </rPr>
      <t xml:space="preserve">
•  Analýza zloženia komunálneho odpadu a zmesového komunálneho odpadu so zameraním na zložky určené MŽP SR podľa aktuálnych potrieb - analýza triedeného zberu komunálnych odpadov a zloženia zmesového komunálneho odpadu v súlade s čl. 69 ods. 5 nariadenia o batériách a analýza triedeného zberu komunálnych odpadov a zloženia zmesového komunálneho odpadu v súlade s čl. 22d ods. 6 smernice 2025/1892 ktorou sa mení smernica 2008/98/ES o odpade.
•  Analýza nakladania s nebezpečnými odpadmi špecifikovaných MŽP SR na základe aktuálnych potrieb s identifikáciou chýbajúcich kapacít spracovateľských zariadení
•  Analýza voľne pohodeného odpadu (litteringu)                                                                                                                                                                                                                                                                                                                                                                                                                                                                                                                                                                                                                                                                                                                               </t>
    </r>
  </si>
  <si>
    <t>Mgr. Horváthová</t>
  </si>
  <si>
    <t xml:space="preserve">2. Aktívna účasť v pracovných skupinách a programoch pri príprave strategických a technických dokumentov
- účasť na zasadnutí pomocného orgánu Konferencie zmluvných strán Bazilejského dohovoru - otvorenej PS (Open-Ended Working Group), účasť na každoročnom stretnutí regionálnych centier Bazilejského a Štokholmského dohovoru, účasť v PS zameraných na prípravu strategických a technických dokumentov BD, účasť na programoch partnerstva Bazilejského dohovoru (PACE II predtým follow-up PACE, ENFORCE, odpad z domácností, odpady z plastov, revízia príloh BD, vyhodnotenie Strategického rámca BD), Co-chair programu partnerstva PACE II spolu s RCBD Argentína, člen expertnej pracovnej skupiny (Expert Working Group EWG) a expertnej skupiny pre revíziu príloh Bazilejského dohovoru, spolupráca s viacstrannými environmentálnymi dohovormi zameranými na manažment odpadov a chemických látok včítane ortuti, spolupráca s UNEP/MAP, spolupráca s Európskou Komisiou - finančným nástrojom TAIEX
</t>
  </si>
  <si>
    <t>4. Projekt „Druhé stretnutie pracovnej skupiny partnerstva pre environmentálne vhodné nakladanie s počítačmi na konci životnosti a kroky v spojitosti s výzvami týkajúcimi sa elektronického odpadu“; 
    - úspešne zorganizované 3 (troj)-dňové stretnutie členov a pozorovateľov pracovnej skupiny PACEII v Bratislave, usmerňovacie dokumenty o environmentálnom nakladaní (ESM) s vyššie uvedenými použitými a odpadovými zariadeniami sú pripravené na posúdenie Konferenciou zmluvných strán Bazilejského dohovoru (BD), na jej osemnástom zasadnutí;</t>
  </si>
  <si>
    <r>
      <rPr>
        <b/>
        <sz val="9"/>
        <rFont val="Calibri"/>
        <family val="2"/>
        <charset val="238"/>
      </rPr>
      <t>Predpokladané aktivity:</t>
    </r>
    <r>
      <rPr>
        <sz val="9"/>
        <rFont val="Calibri"/>
        <family val="2"/>
        <charset val="238"/>
      </rPr>
      <t xml:space="preserve">
• Overovanie zhody produktov s environmentálnymi požiadavkami podľa rozhodnutí Európskej komisie pre príslušné skupiny produktov s cieľom udelenia environmentálnej značky EÚ novým a opätovným žiadateľom o značku, vystavenie Certifikátov SAŽP, dohľad nad dodržiavaním zmluvných podmienok u držiteľov environmentálnej značky EÚ
• Vedenie a aktualizácia národného registra produktov ocenených environmentálnou značkou EÚ a jej držiteľov. Spravovanie európskeho Katalógu produktov s udelenou značkou EÚ (ECAT)
• Propagácia environmentálnej značky EÚ na sociálnych sieťach</t>
    </r>
  </si>
  <si>
    <r>
      <rPr>
        <b/>
        <sz val="9"/>
        <rFont val="Calibri"/>
        <family val="2"/>
        <charset val="238"/>
      </rPr>
      <t xml:space="preserve">Stručná anotácia úlohy: </t>
    </r>
    <r>
      <rPr>
        <sz val="9"/>
        <rFont val="Calibri"/>
        <family val="2"/>
        <charset val="238"/>
      </rPr>
      <t xml:space="preserve">
Zabezpečovanie spolupráce pri realizácii aktivít a postupov súvisiacich s udeľovaním environmentálnej značky EÚ v zmysle platných právnych a technických predpisov a v súlade so zásadami trvalo udržateľného rozvoja a súvisiacimi strategickými dokumentmi na národnej a medzinárodnej úrovni. Zabezpečovanie činností súvisiacich s prijímaním a preverovaním žiadostí na udelenie oprávnenia používať environmentálnu značku EÚ a žiadostí o environmentálne označovanie typu II. Zabezpečovanie činností súvisiacich s posudzovaním zhody prihlásených produktov v súlade s požiadavkami na udelenie oprávnenia používať environmentálnu značku EÚ. Vypracovanie podkladov k činnosti Komisie pre DNEP. Zabezpečovanie činností súvisiacich s kontrolou dodržiavania licenčných zmlúv o udelení práva používať environmentálnu značku EÚ. Poskytovanie informácií o európskej schéme environmentálneho označovania produktov.</t>
    </r>
  </si>
  <si>
    <r>
      <rPr>
        <b/>
        <sz val="9"/>
        <rFont val="Calibri"/>
        <family val="2"/>
        <charset val="238"/>
      </rPr>
      <t>Predpokladané výstupy:</t>
    </r>
    <r>
      <rPr>
        <sz val="9"/>
        <rFont val="Calibri"/>
        <family val="2"/>
        <charset val="238"/>
      </rPr>
      <t xml:space="preserve"> 
1. Požiadavky a postup na predkladanie dôkazovej dokumentácie pre žiadateľa uchádzajúceho sa o značku, návrhy Správ z overovania zhody produktov - materiály na pripomienkovanie do Komisie DNEP, konečné Správy z overovania zhody produktov - materiály na odovzdanie na MŽP SR (podklady k vyhotoveniu licenčnej zmluvy medzi žiadateľom o značku a MŽP SR), Certifikáty SAŽP, 2 dohľady nad dodržiavaním zmluvných podmienok u držiteľov značky</t>
    </r>
  </si>
  <si>
    <t>2. Aktualizovaný národný register produktov so značkou EÚ a jej držiteľov, správnosť a aktuálnosť údajov vložených do databázy ECAT v súvislosti s podanými žiadosťami o EÚ a udelenými licenčnými zmluvami, propagačné príspevky environmentálnej značky EÚ na sociálnych sieťach</t>
  </si>
  <si>
    <t>Environmentálne označovanie produktov
Udeľovanie environmentálnej značky EÚ</t>
  </si>
  <si>
    <t>Environmentálne označovanie produktov
Tvorba environmentálnych kritérií na udeľovanie európskej environmentálnej značky</t>
  </si>
  <si>
    <r>
      <rPr>
        <b/>
        <sz val="9"/>
        <rFont val="Calibri"/>
        <family val="2"/>
        <charset val="238"/>
      </rPr>
      <t xml:space="preserve">Stručná anotácia úlohy: </t>
    </r>
    <r>
      <rPr>
        <sz val="9"/>
        <rFont val="Calibri"/>
        <family val="2"/>
        <charset val="238"/>
      </rPr>
      <t xml:space="preserve">
Realizácia európskej schémy environmentálneho označovania produktov spočíva v zabezpečovaní aktívnej účasti a plnení požiadaviek vyplývajúcich z členstva SR v nadnárodných orgánoch schémy EÚ pre environmentálne označovanie produktov. Spolupráca s MŽP SR pri príprave a spracovávaní stanovísk súvisiacich s činnosťou v nadnárodných orgánoch schémy EÚ pre environmentálne označovanie produktov v súvislosti s prípravou legislatívnych, technických, strategických a pracovných dokumentov. Spolupráca s členmi komisie DNEP pri vyhľadávaní  kontaktov k osloveniu technických expertov a ďalšie zabezpečovanie prác s technickými expertmi, s akreditovanými, autorizovanými a notifikovanými osobami, vedecko-výskumnými inštitúciami a vysokými školami pri procese tvorby environmentálnych kritérií na produkty s cieľom zvýšenia environmentálnej kvality a bezpečnosti produktov stanovením kritérií na udeľovanie európskej environmentálnej značky.</t>
    </r>
  </si>
  <si>
    <r>
      <rPr>
        <b/>
        <sz val="9"/>
        <rFont val="Calibri"/>
        <family val="2"/>
        <charset val="238"/>
      </rPr>
      <t>Predpokladané výstupy:</t>
    </r>
    <r>
      <rPr>
        <sz val="9"/>
        <rFont val="Calibri"/>
        <family val="2"/>
        <charset val="238"/>
      </rPr>
      <t xml:space="preserve">
1. Účasť na stretnutiach FCB, EUEB a v prípade potreby RR (2x ročne). Národné stanoviská pre EK k environmentálnym kritériám riešených skupín produktov, lingvistické posudky, dotazníky, prieskumy, stanoviská vo väzbe na proces revízie súvisiacich dokumentov resp. nariadenia EP a R (ES) č. 66/2010</t>
    </r>
  </si>
  <si>
    <r>
      <rPr>
        <b/>
        <sz val="9"/>
        <rFont val="Calibri"/>
        <family val="2"/>
        <charset val="238"/>
      </rPr>
      <t>Predpokladané aktivity:</t>
    </r>
    <r>
      <rPr>
        <sz val="9"/>
        <rFont val="Calibri"/>
        <family val="2"/>
        <charset val="238"/>
      </rPr>
      <t xml:space="preserve">
• Spolupráca pri tvorbe európskych environmentálnych kritérií na riešené skupiny produktov:
a) zabezpečovanie účasti (podľa požiadaviek EK) na zasadnutiach Fóra Príslušných orgánov (FCB), na stretnutiach Európskeho výboru pre environmentálne označovanie (EUEB) a v prípade potreby Regulačnej rady (RR), spracovanie správ zo zahraničných pracovných ciest;
b) príprava národných stanovísk vo väzbe na požiadavky EK v súvislosti s riešenými environmentálnymi kritériami vybraných skupín produktov v roku 2026 v zmysle pracovného plánu EK, vrátane operatívy (stanoviská, dotazníky, prieskumy a pod.) súvisiacej s výkonom a plnením požiadaviek Nariadenia EP a R (ES) č. 66/2010 o environmentálnej značke EÚ;
• Vedenie a aktualizácia registra environmentálnych kritérií v rámci európskej schémy pre environmentálne označovanie produktov</t>
    </r>
  </si>
  <si>
    <t>2. Aktualizovaný register skupín produktov s platnými európskymi environmentálnymi kritériami</t>
  </si>
  <si>
    <r>
      <rPr>
        <b/>
        <sz val="9"/>
        <rFont val="Calibri"/>
        <family val="2"/>
        <charset val="238"/>
      </rPr>
      <t>Predpokladané aktivity:</t>
    </r>
    <r>
      <rPr>
        <sz val="9"/>
        <rFont val="Calibri"/>
        <family val="2"/>
        <charset val="238"/>
      </rPr>
      <t xml:space="preserve">
• Zabezpečenie procesu zápisu organizácií do registra, predĺženia registrácie, pozastavenia registrácie v schéme EMAS alebo vymazania organizácií z registra organizácií začlenených do schémy EMAS v súlade s nariadením EPaR č. 1221/2009, rozhodnutím Komisie č. 832/2011 a zákonom NR SR č. 351/2012 a výkon dohľadu nad registrovanými organizáciami v súvislosti s dodržiavaním podmienok na udržanie registrácie na národnej a európskej úrovni spoluprácou s:
   a) vedúcim príslušným orgánom alebo s relevantnými príslušnými orgánmi členských štátov;
   b) orgánmi presadzovania práva;
   c) národným akreditačným orgánom;
   d) environmentálnym overovateľom;
   e) žiadateľom, resp. organizáciou registrovanou v schéme EMAS;
   f) ostatnými zainteresovanými stranami;
   g) gestorom legislatívy EMAS – MŽP SR;
• Povinnosti vyplývajúce z členstva v európskych orgánoch schémy EMAS:
   a) zabezpečovaním účasti (min. 2x ročne) na Fóre príslušných orgánov pre EMAS pri EK a stretnutiach Európskeho výboru pre EMAS;
   b) príprava národných stanovísk a postupov vo väzbe na požiadavky EK a FCB v súvislosti so schémou EMAS vrátane operatívy súvisiacej s plnením požiadaviek Nariadenia Európskeho parlamentu a Rady (ES) č. 1221/2009;
• Vedenie a aktualizácia národného a európskeho registra EMAS v spolupráci s Helpdesk pre EMAS;
• Vytvorenie a sprístupnenie interaktívnej mapy registrovaných EMAS organizácií v SR na webe emas.sk;
• Spolupráca so subjektmi inštitucionálneho rámca schémy EMAS v SR, podávanie informácií medzinárodným inštitúciám a národným subjektom vo väzbe na proces registrácie EMAS prostredníctvom pracovných stretnutí, informačných fór a technických výborov.
</t>
    </r>
  </si>
  <si>
    <t>3. Aktualizované registre EMAS na národnej a európskej úrovni; overovanie a validácia dát a informácií v registroch EMAS; vytvorenie a sprístupnenie interaktívnej mapy registrovaných EMAS organizácií v SR na webe emas.sk</t>
  </si>
  <si>
    <r>
      <rPr>
        <b/>
        <sz val="9"/>
        <rFont val="Calibri"/>
        <family val="2"/>
        <charset val="238"/>
      </rPr>
      <t>Predpokladané výstupy:</t>
    </r>
    <r>
      <rPr>
        <sz val="9"/>
        <rFont val="Calibri"/>
        <family val="2"/>
        <charset val="238"/>
      </rPr>
      <t xml:space="preserve"> 
1. Technická dokumentácia subjektov zapísaných v schéme EMAS a žiadajúcich o zápis do registra EMAS - Stanoviská orgánov presadzovania práva, národného akreditačného orgánu a ostatných relevantných inštitúcií, Správy z posúdenia, Osvedčenia o registrácii, Stanoviská príslušného orgánu, Harmonogramy dohľadov, Záznamy z dohľadov, sprievodná technická dokumentácia procesu EMAS (zápisu organizácií, predĺženia, pozastavenia registrácie alebo vymazania organizácií z registra EMAS) a súvisiaca registratúra a archivácia podľa jednotlivých subjektov):
a) proces registrácie (nové žiadosti) a proces predĺženia žiadosti;
b) proces dohľadu nad udržaním registrácie;
c) združené registrácie;</t>
    </r>
  </si>
  <si>
    <r>
      <rPr>
        <b/>
        <sz val="9"/>
        <rFont val="Calibri"/>
        <family val="2"/>
        <charset val="238"/>
      </rPr>
      <t>Predpokladané aktivity:</t>
    </r>
    <r>
      <rPr>
        <sz val="9"/>
        <rFont val="Calibri"/>
        <family val="2"/>
        <charset val="238"/>
      </rPr>
      <t xml:space="preserve">
• Zabezpečovanie reportingu za SR a účasti SR na stretnutiach a podujatiach v nadnárodných orgánoch a expertných skupinách v oblasti obehového hospodárstva so zameraním na udržateľné výrobky, SCP, environmentálnej stopy výrobkov/organizácií a ekoinovácií
• zabezpečovanie účasti a sledovanie agendy a aktivít Platformy One Planet Network s cieľom podpory obehového hospodárstva, zdrojovej efektívnosti so zameraním na MSP a podporu rozvoja ekoinovácií v podmienkach SR. Participácia pri príprave strategických a legislatívnych dokumentov a technických podkladov v zmysle požiadaviek EK vo väzbe na národné podmienky v spolupráci s MŽP SR a relevantnými subjektmi
• Zvyšovanie povedomia a informovanosti odbornej a laickej verejnosti z oblasti DNEP, SCP, environmentálnej stopy výrobkov, ekoinovácií a predchádzania vzniku odpadov v súvislosti s prechodom SR na obehové hospodárstvo v súčinnosti s aktivitami a projektami MŽP SR prostredníctvom informačných fór, kampaní, súťaží pre MSP, konzultácií, pracovných stretnutí; v prípade potreby zabezpečovanie aktívnej účasti na sprievodných, informačných a vzdelávacích podujatiach
• prevádzka a aktualizácia web stránok sazp.sk a emas.sk. Monitoring vývoja, podpora rozvoja a implementácie DNEP
</t>
    </r>
  </si>
  <si>
    <r>
      <rPr>
        <b/>
        <sz val="9"/>
        <rFont val="Calibri"/>
        <family val="2"/>
        <charset val="238"/>
      </rPr>
      <t xml:space="preserve">Stručná anotácia úlohy: </t>
    </r>
    <r>
      <rPr>
        <sz val="9"/>
        <rFont val="Calibri"/>
        <family val="2"/>
        <charset val="238"/>
      </rPr>
      <t xml:space="preserve">
Európska únia si stanovila v rámci Stratégie EÚ v oblasti biodiverzity do roku 2030 vysadiť 3 miliardy nových stromov. Táto iniciatíva bola predstavená ako súčasť Európskej zelenej dohody, ktorá má za cieľ spraviť z Európy prvý klimaticky neutrálny kontinent do roku 2050. Tento záväzok sa odzrkadlil v Novej stratégii lesného hospodárstva EÚ do roku 2030 v júli 2021, keď bol zverejnený plán implementácie tohto prísľubu. Reportované výsadby musia byť realizované pri plnom rešpektovaní ekologických zásad,  čo znamená správny výber druhov stromov a vhodné umiestnenie v rôznych ekosystémoch. 
Dôležitým krokom na sledovanie pokroku a zabezpečenie transparentnosti v rámci implementácie iniciatívy EÚ je registrácia stromov vysadených od mája 2020 (dátum prijatia Stratégie EÚ v oblasti biodiverzity do roku 2030) a mapové zobrazenie výsadieb, k čomu slúži mapová aplikácia https://mapmytree.eea.europa.eu/. 
Cieľom úlohy je vytvárať podmienky na napĺňanie tohto záväzku EÚ na národnej úrovni. Koordináciu tejto iniciatívy na Slovensku SAŽP zabezpečuje najmä v dvoch hlavných líniách. Prvý spôsob podpory iniciatívy spočíva v zbere, zhromažďovaní, overovaní údajov o vysadených stromoch na Slovensku zo zdrojov údajov získaných od miestnych samospráv a ďalších subjektov a následného reportingu vysadených stromov na platforme Reportner3 spravovanej EEA. Druhý spôsob podpory je zameraný na zvyšovanie povedomia samospráv všetkých miest a obcí Slovenka a ďalších zainteresovaných subjektov o tomto záväzku aj o spôsobe a forme registrácie v aplikácii, súčinnosť a podpora pri registrácií realizovaných výsadieb uvedených subjektov.
</t>
    </r>
  </si>
  <si>
    <r>
      <rPr>
        <b/>
        <sz val="9"/>
        <rFont val="Calibri"/>
        <family val="2"/>
        <charset val="238"/>
      </rPr>
      <t>Predpokladané aktivity:</t>
    </r>
    <r>
      <rPr>
        <sz val="9"/>
        <rFont val="Calibri"/>
        <family val="2"/>
        <charset val="238"/>
      </rPr>
      <t xml:space="preserve">
Aktivity vyplývajúce z Národného plánu obnovy prírody, čl. 13 výsadba troch miliárd ďalších stromov:
 •Podchytenie doteraz realizovaných aktivít spojených s výsadbou stromov od mája 2020.
•Zber údajov a reportovanie realizovaných výsadieb miestnych samospráv SR (mestá, obce) v rámci realizovaných programov a projektov SAŽP (Program obnovy dediny, Zelený vzdelávací fond), jednotlivých nadácií (Nadácia Ekopolis, Nadácia ZSE, Nadácia VSE atď.) prostredníctvom online centrálnej platformy Reportnet3 (hromadné vkladanie datasetov do aplikácie MapMyTree) na základe oslovenia jednotlivých subjektov a vyžiadania si potrebných údajov vrátane súhlasu s registráciou týchto výsadieb s cieľom predchádzania duplicitnému reportovaniu. komunikačná kampaň, informačná, poradenská a konzultačná činnosť pre samosprávy,  podnikateľské subjekty, verejnosť .                                                                                                                                                                                                                                                                                                                                           
•Súčinnosť a podpora pri reportovaní výsadieb v rámci národného projektu „Zelené obce Slovenska 2" (pre zazmluvnenú dodávateľskú spoločnosť, resp. jednotlivé obce), pri manuálnom napĺňaní údajov o výsadbách daných subjektov v aplikácii MapMyTree určeného pre jednotlivcov a menšie súbory dát na zabezpečenie správneho vypĺňania údajov v aplikácii  a dodržiavania ekologických kritérií výsadieb
• Podpora výmeny informácií a skúseností medzi rôznymi zainteresovanými stranami; sledovanie napĺňania údajov v aplikácii, kontrola prípadného duplicitného reportovania.
• Účasť na online webinároch organizovaných Európskou komisiou a vypracovanie podkladov vyžiadaných v rámci implementácie záväzku Európskej únie.
• Dopracovať NPOP za článok 13 v spolupráci s relevantnými subjektmi za vybrané články 4. - 12. na základe Nariadenia Európskeho parlamentu a rady (EÚ) 2024/1991 z 24. júna 2024 o obnove prírody a zmene nariadenia (EÚ)2022/869.</t>
    </r>
  </si>
  <si>
    <r>
      <rPr>
        <b/>
        <sz val="9"/>
        <rFont val="Calibri"/>
        <family val="2"/>
        <charset val="238"/>
      </rPr>
      <t>Predpokladané výstupy:</t>
    </r>
    <r>
      <rPr>
        <sz val="9"/>
        <rFont val="Calibri"/>
        <family val="2"/>
        <charset val="238"/>
      </rPr>
      <t xml:space="preserve"> 
• Počet reportovaných stromov prostredníctvom online centrálnej platformy Reportnet3 a  mapovo zobrazených v aplikácii MapMyTree; importované údaje o vysadených stromoch vo formátoch xls, csv
• Informovanie miestnych samospráv a ďalších subjektov o možnosti a spôsobe registrácie výsadieb, konzultácie, súčinnosť a podpora pri manuálnom zadávaní údajov do aplikácie; aktualizovaná a doplnená SAŽP web stránka                  
• Podklady spracované v rámci implementácie iniciatívy EÚ, účasť na webinároch, sledovanie napĺňania údajov v aplikácii a ich kontrola
• Vyplnený jednotný formát NPOP za článok 13  Výsadba troch miliárd ďalších stromov  </t>
    </r>
  </si>
  <si>
    <r>
      <rPr>
        <b/>
        <sz val="9"/>
        <rFont val="Calibri"/>
        <family val="2"/>
        <charset val="238"/>
      </rPr>
      <t xml:space="preserve">Stručná anotácia úlohy: </t>
    </r>
    <r>
      <rPr>
        <sz val="9"/>
        <rFont val="Calibri"/>
        <family val="2"/>
        <charset val="238"/>
      </rPr>
      <t xml:space="preserve">
 Znalosti o zastúpení zelene v mestských sídlach patria medzi kľúčové pri tvorbe strategických dokumentov, akčných plánov v oblasti adaptácie na zmenu klímy, ako aj pri plnení cieľov stratégií EÚ. Úloha je zameraná na nariadenie Európskeho parlamentu a Rady (EÚ) 2024/1991 z 24.júna 2024 o obnove prírody a o zmene nariadenia (EÚ) 2022/869 (NRR) a na aktivity, ktoré vyplývajú z prípravy národného plánu obnovy prírody (NPOP) v zmysle  článku 8 Obnova mestských ekosystémov. Obnova mestských ekosystémov je založená na zachovávaní a zvyšovaní podielu zelene v mestskom prostredí a s tým súvisiace nastavenie vhodných opatrení na obnovu týchto významných ekosystémov.
Za týmto účelom je v rámci NPOP potrebné vyhodnotiť súčasný stav podielu zelene na základe satelitných snímok (Copernicus) a následne stanoviť vhodné opatrenia na obnovu. Na tvorbe NPOP bude participovať vytvorená pracovná skupina tvorená z odborníkov z oblasti ekológie, krajinárstva a urbanizmu. 
V rámci aktivít sa budú mapovať zelené prvky (zelené strechy), ktorých vyhodnotenie je potrebné na sledovanie stúpajúceho trendu podielu zelene po roku 2030. Súčasťou úlohy je aj komunikácia so samosprávami a ich informovanie o procese prípravy NPOP.
</t>
    </r>
  </si>
  <si>
    <r>
      <rPr>
        <b/>
        <sz val="9"/>
        <rFont val="Calibri"/>
        <family val="2"/>
        <charset val="238"/>
      </rPr>
      <t>Predpokladané aktivity:</t>
    </r>
    <r>
      <rPr>
        <sz val="9"/>
        <rFont val="Calibri"/>
        <family val="2"/>
        <charset val="238"/>
      </rPr>
      <t xml:space="preserve">
• Aktivity vyplývajúce z Nariadenia európskeho parlamentu a rady EÚ o obnove prírody, čl. 8 (Obnova mestských ekosystémov) nariadenia Európskeho parlamentu a Rady (EÚ) 2024/1991 z 24. júna 2024 o obnove prírody a o zmene nariadenia  (EÚ) 20222/869 :
- príprava národného plánu obnovy prírody (NPOP) za čl. 8 Mestské ekosystémy
- vypĺňanie jednotného formátu NPOP
- vypĺňanie reportovacieho formulára za čl. 8
- analýza a vyhodnotenie zelene v mestských ekosystémových oblastiach na podklade dát zo satelitných snímok (Copernicus)
- príprava mapových príloh pre NPOP
- stanovenie a opis opatrení na obnovu
- zmapovanie výskytu a plošné vyjadrenie zelených prvkov (zelených striech) na budovách v  mestských ekosystémových oblastiach
- spolupráca s pracovnou skupinou "Národný plán obnovy prírody – Mestské ekosystémy a Výsadba 3 miliárd stromov na tvorbe NPOP
- účasť na pracovných stretnutiach s EK k plneniu cieľov NRR
- osveta pre mestské samosprávy o NRR
- riešenie pripomienok (IPK, MPK, procesy SEA, a schvaľovanie vo vláde SR) a ďalšie aktivity, ktoré vystanú z procesu schvaľovania NPOP (IPK, MPK, procesy SEA a schvaľovania vo vláde SR)
- geografická analýza prvkov zelenej infraštruktúry prostredníctvom snímok LIDAR</t>
    </r>
  </si>
  <si>
    <r>
      <rPr>
        <b/>
        <sz val="9"/>
        <rFont val="Calibri"/>
        <family val="2"/>
        <charset val="238"/>
      </rPr>
      <t>Predpokladané výstupy:</t>
    </r>
    <r>
      <rPr>
        <sz val="9"/>
        <rFont val="Calibri"/>
        <family val="2"/>
        <charset val="238"/>
      </rPr>
      <t xml:space="preserve"> 
1. Vyplnený jednotný formát NPOP za článok 8 Obnova mestských ekosystémov
2. Vyplnený reportovací formulár
3. Vyhodnotenie mestskej zelene a krytu korún stromov v mestských ekosystémových oblastiach SR na základe satelitných snímok Copernicus – databáza
4. Prílohy a mapové prílohy pre NPOP
5. Stanovené a opísané opatrenia na obnovu
6. Databáza a mapa zelených striech v mestských ekosystémových oblastiach SR
7. Pracovné stretnutia pracovnej skupiny pre tvorbu NPOP, so samosprávami, s EK
8. Spracované pripomienky, ktoré vystanú zo schvaľovacieho procesu NPOP
9. Mapové výstupy prvkov ZI</t>
    </r>
  </si>
  <si>
    <r>
      <t xml:space="preserve">Predpokladané výstupy:
</t>
    </r>
    <r>
      <rPr>
        <sz val="10"/>
        <color theme="1"/>
        <rFont val="Times New Roman"/>
        <family val="1"/>
        <charset val="238"/>
      </rPr>
      <t>Prijaté a schválené PZKO - aktívna spolupráca s OÚvSK, samosprávou a ďalšími zainteresovanými subjektami
Podujatia - dosah na cca 500 účastníkov v rámci podujatí organizovaných SAŽP a na cca  5000 účastníkov v rámci ostatných podujatí s aktívnou účasťou projektu LIFE IP
Zvýšenie povedomia verejnosti, vrátane žiakov a študentov, zástupcov samospráv a ostatných relevantných skupín, o problematike k zhoršenej kvality ovzdušia v dôsledku lokálneho vykurovania domácností a dopravy. Zníženie emisí prachových častíc PM</t>
    </r>
    <r>
      <rPr>
        <vertAlign val="subscript"/>
        <sz val="10"/>
        <color theme="1"/>
        <rFont val="Times New Roman"/>
        <family val="1"/>
        <charset val="238"/>
      </rPr>
      <t xml:space="preserve">10. </t>
    </r>
    <r>
      <rPr>
        <sz val="10"/>
        <color theme="1"/>
        <rFont val="Times New Roman"/>
        <family val="1"/>
        <charset val="238"/>
      </rPr>
      <t xml:space="preserve">                                                                                                                                                                                                                                                    Šiška - príspevky od samotných účastní-kov (prezentácia, workshop, tvorivá dielňa, praktická ukážka aktivity a pod.) ;večerný programu na tému festi-valu;  príves s demonštračnými aktivi-tami.                                                                                            </t>
    </r>
    <r>
      <rPr>
        <b/>
        <u/>
        <sz val="10"/>
        <color theme="1"/>
        <rFont val="Times New Roman"/>
        <family val="1"/>
        <charset val="238"/>
      </rPr>
      <t xml:space="preserve">                                                                                                                                                 </t>
    </r>
  </si>
  <si>
    <r>
      <t xml:space="preserve">Predpokladané aktivity:
</t>
    </r>
    <r>
      <rPr>
        <sz val="10"/>
        <color theme="1"/>
        <rFont val="Times New Roman"/>
        <family val="1"/>
        <charset val="238"/>
      </rPr>
      <t>Organizácia podujatí - 3x workshop k dôležitosti centrálneho zásobovania teplom; 1x workshop k znižovaniu emisií z vykurovania domácností; 2x workshop k udržateľnej mobilite; 1x študijná cesta, 3x metodické dni pre učiteľov
Príprava informačných materiálov - aktualizácia a dotlač spracovaných materiálov podľa potreby, príprava nových materiálov podľa potreby</t>
    </r>
    <r>
      <rPr>
        <b/>
        <u/>
        <sz val="10"/>
        <color theme="1"/>
        <rFont val="Times New Roman"/>
        <family val="1"/>
        <charset val="238"/>
      </rPr>
      <t xml:space="preserve">
</t>
    </r>
    <r>
      <rPr>
        <sz val="10"/>
        <color theme="1"/>
        <rFont val="Times New Roman"/>
        <family val="1"/>
        <charset val="238"/>
      </rPr>
      <t xml:space="preserve">Ostatné - aktualizácia a rozvoj webov populair.sk a dnesdycham.sk, propagačné predmety, online spoty ku kvalite ovzdušia a udržateľnej mobilite, články v Obecných novinách, v tematických a detských časopisoch, diskusie v rozhlase a TV, spolupráca na online reklame, reklama v supermarketoch, súťaže, kampane </t>
    </r>
    <r>
      <rPr>
        <b/>
        <u/>
        <sz val="10"/>
        <color theme="1"/>
        <rFont val="Times New Roman"/>
        <family val="1"/>
        <charset val="238"/>
      </rPr>
      <t xml:space="preserve">
</t>
    </r>
    <r>
      <rPr>
        <sz val="10"/>
        <color theme="1"/>
        <rFont val="Times New Roman"/>
        <family val="1"/>
        <charset val="238"/>
      </rPr>
      <t xml:space="preserve">Aktivity v teréne - finalizácia Programov na zlepšenie kvality ovzdušia (PZKO) v BSK, PSK a ŽSK, priebežné sledovanie implementácie PZKO a odpočet opatrení; aktívna účasť na festivaloch, dňoch obcí a ďalších veľkých podujatiach; stretnutia so zástupcami miest a obcí, návštevy škôl, spolupráca pri nastavovaní a realizácii nových finančných mechanizmov atď. Zdroje financovania: 13B6 - Finančný nástroj pre životné prostredie LIFE+, 38 - Finančný nástroj pre životné prostredie LIFE+, 46 -Iné zdroje vyššie neuvedené.                                                                                                                "Festival environmentálnych výučbových programov Šiška", Seminár k aktuálnym témam v oblasti ochrany ovzdušia" pre zamestnancov OÚ a SIŽP a žiadame upraviť aktivitu „3x metodické dni pre učiteľov“ na „6x metodické dni pre učiteľov“            </t>
    </r>
    <r>
      <rPr>
        <b/>
        <u/>
        <sz val="10"/>
        <color theme="1"/>
        <rFont val="Times New Roman"/>
        <family val="1"/>
        <charset val="238"/>
      </rPr>
      <t xml:space="preserve">                                                                                                                                    </t>
    </r>
  </si>
  <si>
    <t>BRS</t>
  </si>
  <si>
    <t>IV. Centrum obehového hospodárstva a environmentálneho manažérstva</t>
  </si>
  <si>
    <r>
      <t xml:space="preserve">Stručná anotácia úlohy:
</t>
    </r>
    <r>
      <rPr>
        <sz val="10"/>
        <color theme="1"/>
        <rFont val="Times New Roman"/>
        <family val="1"/>
        <charset val="238"/>
      </rPr>
      <t xml:space="preserve">Cieľom úlohy je plniť povinnosti prevádzkovateľa skládok odpadov zahrnutých do tzv. „infringementového balíka“ podľa § 19 ods. 1 písm. a), d) až i) zákona o odpadoch.  Podľa aktuálneho stavu sa predmetná úloha týka 3 skládok odpadov (Veľká Ves, Veronika - Dežerice, Vlčie hory), ktorých prevádzkovateľ je v konkurze, resp. je nespolupracujúci. Vzhľadom na súčasný stav, neuzavretím týchto skládok odpadov alebo jej časti alebo nevykonaním ich rekultivácie hrozí
1. závažné poškodenie zdravia ľudí 
2. závažné poškodenie životného prostredia
3. vznik značnej materiálnej škody alebo 
4. Slovenskej republike škoda, ktorá by prevyšovala odhadované náklady na uzavretie alebo rekultiváciu skládky odpadov, preto v návrhu zákona o odpadoch sa ustanovilo, že ministerstvom poverená organizácia (SAŽP) bude plniť povinnosti prevádzkovateľa podľa vyššie uvedeného paragrafu
SAŽP bude mať za úlohu proces rekultivácie odborne zastrešiť. Práce, ktoré nebude vedie zabezpečiť priamo SAŽP, budú realizované dodávateľsky - externými subjektmi
</t>
    </r>
  </si>
  <si>
    <r>
      <t xml:space="preserve">Predpokladané aktivity:
</t>
    </r>
    <r>
      <rPr>
        <sz val="10"/>
        <color theme="1"/>
        <rFont val="Times New Roman"/>
        <family val="1"/>
        <charset val="238"/>
      </rPr>
      <t xml:space="preserve">• Plnenie povinnosti vyplývajúce z § 19 ods. 1 písm. a), d) až i) zákona o odpadoch
• Príprava podkladov k verejnému obstarávaniu na projektanta, zabezpečenie areálu, dodávateľských a subdodávateľských subjektov spojených s procesmi uzatvárania a rekultivácie skládky
• Právne zabezpečenie činnosti spojenej s uzatváraním a rekultiváciou skládky
• Vyhodnotenie doterajšieho prevádzkovania a doterajšieho monitorovania skládky odpadov
• Zabezpečenie dohľadu, resp. inžiniering celého procesu rekultivácie, prípadne zabezpečenie externej spoločnosti, ktorá bude na celý proces dohliadať
• Celkové projektové manažérstvo projektu uzavretia a rekultivácia skládok odpadov a ich následný monitoring
• Komunikácia s MŽP SR, povoľujúcim orgánom (SIŽP), stavebnými spoločnosťami, a všetkými zainteresovanými spoločnosťami a úradmi do procesov
• Evidencia všetkých dokumentov
• Príprava podkladov na základe požiadaviek MŽP SR pre EK
</t>
    </r>
    <r>
      <rPr>
        <b/>
        <u/>
        <sz val="10"/>
        <color theme="1"/>
        <rFont val="Times New Roman"/>
        <family val="1"/>
        <charset val="238"/>
      </rPr>
      <t xml:space="preserve">
</t>
    </r>
  </si>
  <si>
    <r>
      <t xml:space="preserve">Predpokladané výstupy:
</t>
    </r>
    <r>
      <rPr>
        <sz val="10"/>
        <color theme="1"/>
        <rFont val="Times New Roman"/>
        <family val="1"/>
        <charset val="238"/>
      </rPr>
      <t>1. Vyhodnotenie doterajšieho prevádzkovania a doterajšieho monitorovania skládky odpadov
2. Harmonogram celého procesu rekultivácie skládky vrátane odhadu finančných nákladov na jednotlivé kroky                                                                                                                                                                                    3. Žiadosť o mimorozpočtové financovanie úlohy                                                                                                                                                                                                                                                                                                 4. Uzavretie a rekultivácie a následný monitoring skládok odpadov podľa aktuálneho stavu</t>
    </r>
  </si>
  <si>
    <t>SAZK/SOG, OG MŽP SR</t>
  </si>
  <si>
    <t>RRAHŽP/ KM, SZKOO, SOH, SI, SOG, SEPP, SOPK</t>
  </si>
  <si>
    <t>SEVVO/SOPB, SOG, SEPP, SZKOO, SV, SOH, odbor legislatívy a infringementov, referát sťažností a petícií, odbor práva.</t>
  </si>
  <si>
    <t>SRPPČ/SOH</t>
  </si>
  <si>
    <t>RRAHŽP/SOG/ odbor geológie</t>
  </si>
  <si>
    <t>OES/SOG</t>
  </si>
  <si>
    <t xml:space="preserve">SEI/SZKOO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</si>
</sst>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_-;\-* #,##0.00\ _€_-;_-* &quot;-&quot;??\ _€_-;_-@_-"/>
    <numFmt numFmtId="165" formatCode="#,##0.00\ &quot;€&quot;"/>
    <numFmt numFmtId="166" formatCode="_-* #,##0\ _S_k_-;\-* #,##0\ _S_k_-;_-* &quot;-&quot;??\ _S_k_-;_-@_-"/>
    <numFmt numFmtId="167" formatCode="#,##0\ &quot;€&quot;"/>
    <numFmt numFmtId="168" formatCode="#,##0.0"/>
  </numFmts>
  <fonts count="37" x14ac:knownFonts="1">
    <font>
      <sz val="11"/>
      <color theme="1"/>
      <name val="Calibri"/>
      <family val="2"/>
      <charset val="238"/>
      <scheme val="minor"/>
    </font>
    <font>
      <sz val="11"/>
      <color theme="1"/>
      <name val="Calibri"/>
      <family val="2"/>
      <charset val="238"/>
      <scheme val="minor"/>
    </font>
    <font>
      <b/>
      <sz val="16"/>
      <name val="Calibri"/>
      <family val="2"/>
      <charset val="238"/>
    </font>
    <font>
      <sz val="9"/>
      <name val="Calibri"/>
      <family val="2"/>
      <charset val="238"/>
    </font>
    <font>
      <b/>
      <sz val="9"/>
      <name val="Calibri"/>
      <family val="2"/>
      <charset val="238"/>
    </font>
    <font>
      <b/>
      <sz val="11"/>
      <name val="Calibri"/>
      <family val="2"/>
      <charset val="238"/>
    </font>
    <font>
      <sz val="9"/>
      <name val="Times New Roman CE"/>
      <charset val="238"/>
    </font>
    <font>
      <b/>
      <sz val="9"/>
      <name val="Calibri"/>
      <family val="2"/>
      <charset val="238"/>
      <scheme val="minor"/>
    </font>
    <font>
      <sz val="10"/>
      <name val="Arial"/>
      <family val="2"/>
      <charset val="238"/>
    </font>
    <font>
      <b/>
      <sz val="9"/>
      <color rgb="FFFF0000"/>
      <name val="Calibri"/>
      <family val="2"/>
      <charset val="238"/>
    </font>
    <font>
      <sz val="9"/>
      <color rgb="FFFF0000"/>
      <name val="Calibri"/>
      <family val="2"/>
      <charset val="238"/>
    </font>
    <font>
      <b/>
      <sz val="8"/>
      <name val="Calibri"/>
      <family val="2"/>
      <charset val="238"/>
    </font>
    <font>
      <b/>
      <sz val="16"/>
      <color indexed="10"/>
      <name val="Calibri"/>
      <family val="2"/>
      <charset val="238"/>
    </font>
    <font>
      <sz val="11"/>
      <color rgb="FFFF0000"/>
      <name val="Calibri"/>
      <family val="2"/>
      <charset val="238"/>
      <scheme val="minor"/>
    </font>
    <font>
      <sz val="11"/>
      <name val="Calibri"/>
      <family val="2"/>
      <charset val="238"/>
    </font>
    <font>
      <b/>
      <sz val="14"/>
      <name val="Calibri"/>
      <family val="2"/>
      <charset val="238"/>
    </font>
    <font>
      <b/>
      <sz val="11"/>
      <color rgb="FFFF0000"/>
      <name val="Calibri"/>
      <family val="2"/>
      <charset val="238"/>
    </font>
    <font>
      <b/>
      <sz val="11"/>
      <color indexed="10"/>
      <name val="Calibri"/>
      <family val="2"/>
      <charset val="238"/>
    </font>
    <font>
      <b/>
      <sz val="12"/>
      <color theme="1"/>
      <name val="Calibri"/>
      <family val="2"/>
      <charset val="238"/>
      <scheme val="minor"/>
    </font>
    <font>
      <b/>
      <sz val="10"/>
      <color theme="1"/>
      <name val="Times New Roman"/>
      <family val="1"/>
      <charset val="238"/>
    </font>
    <font>
      <b/>
      <u/>
      <sz val="10"/>
      <color theme="1"/>
      <name val="Times New Roman"/>
      <family val="1"/>
      <charset val="238"/>
    </font>
    <font>
      <sz val="10"/>
      <color theme="1"/>
      <name val="Times New Roman"/>
      <family val="1"/>
      <charset val="238"/>
    </font>
    <font>
      <sz val="11"/>
      <color theme="1"/>
      <name val="Times New Roman"/>
      <family val="1"/>
      <charset val="238"/>
    </font>
    <font>
      <b/>
      <sz val="10"/>
      <color rgb="FF000000"/>
      <name val="Times New Roman"/>
      <family val="1"/>
      <charset val="238"/>
    </font>
    <font>
      <sz val="11"/>
      <name val="Times New Roman"/>
      <family val="1"/>
      <charset val="238"/>
    </font>
    <font>
      <vertAlign val="subscript"/>
      <sz val="10"/>
      <color theme="1"/>
      <name val="Times New Roman"/>
      <family val="1"/>
      <charset val="238"/>
    </font>
    <font>
      <b/>
      <sz val="9"/>
      <name val="Calibri"/>
      <family val="2"/>
    </font>
    <font>
      <sz val="11"/>
      <name val="Calibri"/>
      <family val="2"/>
      <charset val="238"/>
      <scheme val="minor"/>
    </font>
    <font>
      <b/>
      <sz val="11"/>
      <color rgb="FFFF0000"/>
      <name val="Calibri"/>
      <family val="2"/>
      <charset val="238"/>
      <scheme val="minor"/>
    </font>
    <font>
      <b/>
      <sz val="12"/>
      <name val="Calibri"/>
      <family val="2"/>
      <charset val="238"/>
      <scheme val="minor"/>
    </font>
    <font>
      <b/>
      <sz val="11"/>
      <name val="Calibri"/>
      <family val="2"/>
      <charset val="238"/>
      <scheme val="minor"/>
    </font>
    <font>
      <b/>
      <sz val="14"/>
      <color rgb="FFFF0000"/>
      <name val="Calibri"/>
      <family val="2"/>
      <charset val="238"/>
    </font>
    <font>
      <b/>
      <strike/>
      <sz val="9"/>
      <name val="Calibri"/>
      <family val="2"/>
      <charset val="238"/>
    </font>
    <font>
      <sz val="9"/>
      <color theme="1"/>
      <name val="Calibri"/>
      <family val="2"/>
      <charset val="238"/>
      <scheme val="minor"/>
    </font>
    <font>
      <sz val="9"/>
      <color theme="1"/>
      <name val="Calibri"/>
      <family val="2"/>
      <charset val="238"/>
    </font>
    <font>
      <b/>
      <sz val="11"/>
      <color theme="1"/>
      <name val="Calibri"/>
      <family val="2"/>
      <charset val="238"/>
      <scheme val="minor"/>
    </font>
    <font>
      <b/>
      <sz val="9"/>
      <color theme="1"/>
      <name val="Calibri"/>
      <family val="2"/>
      <charset val="238"/>
    </font>
  </fonts>
  <fills count="30">
    <fill>
      <patternFill patternType="none"/>
    </fill>
    <fill>
      <patternFill patternType="gray125"/>
    </fill>
    <fill>
      <patternFill patternType="solid">
        <fgColor rgb="FF00B050"/>
        <bgColor indexed="64"/>
      </patternFill>
    </fill>
    <fill>
      <patternFill patternType="solid">
        <fgColor indexed="13"/>
        <bgColor indexed="64"/>
      </patternFill>
    </fill>
    <fill>
      <patternFill patternType="solid">
        <fgColor rgb="FFFFFF00"/>
        <bgColor indexed="64"/>
      </patternFill>
    </fill>
    <fill>
      <patternFill patternType="solid">
        <fgColor rgb="FFCCFFFF"/>
        <bgColor indexed="64"/>
      </patternFill>
    </fill>
    <fill>
      <patternFill patternType="solid">
        <fgColor indexed="27"/>
        <bgColor indexed="64"/>
      </patternFill>
    </fill>
    <fill>
      <patternFill patternType="solid">
        <fgColor rgb="FFCCFFCC"/>
        <bgColor indexed="64"/>
      </patternFill>
    </fill>
    <fill>
      <patternFill patternType="solid">
        <fgColor indexed="42"/>
        <bgColor indexed="64"/>
      </patternFill>
    </fill>
    <fill>
      <patternFill patternType="solid">
        <fgColor rgb="FFFF99CC"/>
        <bgColor indexed="64"/>
      </patternFill>
    </fill>
    <fill>
      <patternFill patternType="solid">
        <fgColor indexed="45"/>
        <bgColor indexed="64"/>
      </patternFill>
    </fill>
    <fill>
      <patternFill patternType="solid">
        <fgColor rgb="FFFF7C80"/>
        <bgColor indexed="64"/>
      </patternFill>
    </fill>
    <fill>
      <patternFill patternType="solid">
        <fgColor indexed="29"/>
        <bgColor indexed="64"/>
      </patternFill>
    </fill>
    <fill>
      <patternFill patternType="solid">
        <fgColor rgb="FFFF8080"/>
        <bgColor indexed="64"/>
      </patternFill>
    </fill>
    <fill>
      <patternFill patternType="solid">
        <fgColor theme="9" tint="0.39994506668294322"/>
        <bgColor indexed="64"/>
      </patternFill>
    </fill>
    <fill>
      <patternFill patternType="solid">
        <fgColor rgb="FFA9D08E"/>
        <bgColor indexed="64"/>
      </patternFill>
    </fill>
    <fill>
      <patternFill patternType="solid">
        <fgColor theme="5" tint="0.59996337778862885"/>
        <bgColor indexed="64"/>
      </patternFill>
    </fill>
    <fill>
      <patternFill patternType="solid">
        <fgColor rgb="FFCCCCFF"/>
        <bgColor indexed="64"/>
      </patternFill>
    </fill>
    <fill>
      <patternFill patternType="solid">
        <fgColor indexed="31"/>
        <bgColor indexed="64"/>
      </patternFill>
    </fill>
    <fill>
      <patternFill patternType="solid">
        <fgColor indexed="50"/>
        <bgColor indexed="64"/>
      </patternFill>
    </fill>
    <fill>
      <patternFill patternType="solid">
        <fgColor rgb="FF99CC00"/>
        <bgColor indexed="64"/>
      </patternFill>
    </fill>
    <fill>
      <patternFill patternType="solid">
        <fgColor rgb="FFFFFF99"/>
        <bgColor indexed="64"/>
      </patternFill>
    </fill>
    <fill>
      <patternFill patternType="solid">
        <fgColor indexed="43"/>
        <bgColor indexed="64"/>
      </patternFill>
    </fill>
    <fill>
      <patternFill patternType="solid">
        <fgColor theme="0"/>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5" tint="0.59999389629810485"/>
        <bgColor indexed="64"/>
      </patternFill>
    </fill>
  </fills>
  <borders count="5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thick">
        <color indexed="64"/>
      </right>
      <top style="thin">
        <color indexed="64"/>
      </top>
      <bottom style="thin">
        <color indexed="64"/>
      </bottom>
      <diagonal/>
    </border>
  </borders>
  <cellStyleXfs count="4">
    <xf numFmtId="0" fontId="0" fillId="0" borderId="0"/>
    <xf numFmtId="164" fontId="1" fillId="0" borderId="0" applyFont="0" applyFill="0" applyBorder="0" applyAlignment="0" applyProtection="0"/>
    <xf numFmtId="0" fontId="6" fillId="0" borderId="0"/>
    <xf numFmtId="0" fontId="8" fillId="0" borderId="0"/>
  </cellStyleXfs>
  <cellXfs count="511">
    <xf numFmtId="0" fontId="0" fillId="0" borderId="0" xfId="0"/>
    <xf numFmtId="0" fontId="3" fillId="0" borderId="0" xfId="0" applyFont="1" applyProtection="1">
      <protection locked="0"/>
    </xf>
    <xf numFmtId="0" fontId="3" fillId="0" borderId="0" xfId="0" applyFont="1" applyAlignment="1" applyProtection="1">
      <alignment wrapText="1"/>
      <protection locked="0"/>
    </xf>
    <xf numFmtId="0" fontId="4" fillId="3" borderId="15" xfId="0" applyFont="1" applyFill="1" applyBorder="1" applyAlignment="1" applyProtection="1">
      <alignment horizontal="center" vertical="center" wrapText="1"/>
      <protection locked="0"/>
    </xf>
    <xf numFmtId="0" fontId="5" fillId="3" borderId="16" xfId="0" applyFont="1" applyFill="1" applyBorder="1" applyAlignment="1" applyProtection="1">
      <alignment horizontal="left" vertical="center" wrapText="1"/>
      <protection locked="0"/>
    </xf>
    <xf numFmtId="0" fontId="4" fillId="3" borderId="16" xfId="0" applyFont="1" applyFill="1" applyBorder="1" applyAlignment="1" applyProtection="1">
      <alignment horizontal="left" vertical="center" wrapText="1"/>
      <protection locked="0"/>
    </xf>
    <xf numFmtId="0" fontId="4" fillId="3" borderId="16" xfId="0" applyFont="1" applyFill="1" applyBorder="1" applyAlignment="1" applyProtection="1">
      <alignment horizontal="center" vertical="center" wrapText="1"/>
      <protection locked="0"/>
    </xf>
    <xf numFmtId="3" fontId="4" fillId="3" borderId="16" xfId="0" applyNumberFormat="1" applyFont="1" applyFill="1" applyBorder="1" applyAlignment="1" applyProtection="1">
      <alignment horizontal="center" vertical="center" wrapText="1"/>
      <protection locked="0"/>
    </xf>
    <xf numFmtId="49" fontId="4" fillId="4" borderId="19" xfId="0" applyNumberFormat="1" applyFont="1" applyFill="1" applyBorder="1" applyAlignment="1" applyProtection="1">
      <alignment horizontal="center" vertical="center" wrapText="1"/>
      <protection locked="0"/>
    </xf>
    <xf numFmtId="0" fontId="4" fillId="4" borderId="19" xfId="0" applyFont="1" applyFill="1" applyBorder="1" applyAlignment="1" applyProtection="1">
      <alignment horizontal="center" vertical="center" wrapText="1"/>
      <protection locked="0"/>
    </xf>
    <xf numFmtId="0" fontId="7" fillId="4" borderId="20" xfId="2" applyFont="1" applyFill="1" applyBorder="1" applyAlignment="1" applyProtection="1">
      <alignment horizontal="center" vertical="center" wrapText="1"/>
      <protection locked="0"/>
    </xf>
    <xf numFmtId="165" fontId="4" fillId="4" borderId="19" xfId="0" applyNumberFormat="1" applyFont="1" applyFill="1" applyBorder="1" applyAlignment="1" applyProtection="1">
      <alignment horizontal="right" vertical="center"/>
      <protection locked="0"/>
    </xf>
    <xf numFmtId="165" fontId="4" fillId="4" borderId="20" xfId="0" applyNumberFormat="1" applyFont="1" applyFill="1" applyBorder="1" applyAlignment="1" applyProtection="1">
      <alignment vertical="center" wrapText="1"/>
      <protection locked="0"/>
    </xf>
    <xf numFmtId="0" fontId="3" fillId="0" borderId="0" xfId="0" applyFont="1" applyAlignment="1" applyProtection="1">
      <alignment vertical="center"/>
      <protection locked="0"/>
    </xf>
    <xf numFmtId="0" fontId="3" fillId="0" borderId="11" xfId="0" applyFont="1" applyBorder="1" applyAlignment="1" applyProtection="1">
      <alignment vertical="center" wrapText="1"/>
      <protection locked="0"/>
    </xf>
    <xf numFmtId="0" fontId="3" fillId="0" borderId="10" xfId="0" applyFont="1" applyBorder="1" applyAlignment="1" applyProtection="1">
      <alignment vertical="center" wrapText="1"/>
      <protection locked="0"/>
    </xf>
    <xf numFmtId="0" fontId="4" fillId="0" borderId="10" xfId="0" applyFont="1" applyBorder="1" applyAlignment="1" applyProtection="1">
      <alignment vertical="top" wrapText="1"/>
      <protection locked="0"/>
    </xf>
    <xf numFmtId="0" fontId="8" fillId="0" borderId="16" xfId="0" applyFont="1" applyBorder="1" applyAlignment="1" applyProtection="1">
      <alignment vertical="top" wrapText="1"/>
      <protection locked="0"/>
    </xf>
    <xf numFmtId="0" fontId="8" fillId="0" borderId="11" xfId="0" applyFont="1" applyBorder="1" applyAlignment="1" applyProtection="1">
      <alignment vertical="top" wrapText="1"/>
      <protection locked="0"/>
    </xf>
    <xf numFmtId="0" fontId="8" fillId="0" borderId="12" xfId="0" applyFont="1" applyBorder="1" applyAlignment="1" applyProtection="1">
      <alignment vertical="top" wrapText="1"/>
      <protection locked="0"/>
    </xf>
    <xf numFmtId="0" fontId="4" fillId="4" borderId="24" xfId="0" applyFont="1" applyFill="1" applyBorder="1" applyAlignment="1" applyProtection="1">
      <alignment horizontal="center" vertical="center"/>
      <protection locked="0"/>
    </xf>
    <xf numFmtId="0" fontId="4" fillId="4" borderId="20" xfId="0" applyFont="1" applyFill="1" applyBorder="1" applyAlignment="1" applyProtection="1">
      <alignment vertical="center" wrapText="1"/>
      <protection locked="0"/>
    </xf>
    <xf numFmtId="0" fontId="4" fillId="4" borderId="19" xfId="0" applyFont="1" applyFill="1" applyBorder="1" applyAlignment="1" applyProtection="1">
      <alignment horizontal="center" vertical="center"/>
      <protection locked="0"/>
    </xf>
    <xf numFmtId="165" fontId="4" fillId="4" borderId="25" xfId="0" applyNumberFormat="1" applyFont="1" applyFill="1" applyBorder="1" applyAlignment="1" applyProtection="1">
      <alignment horizontal="right" vertical="center"/>
      <protection locked="0"/>
    </xf>
    <xf numFmtId="0" fontId="3" fillId="0" borderId="10" xfId="0" applyFont="1" applyBorder="1" applyAlignment="1" applyProtection="1">
      <alignment vertical="top" wrapText="1"/>
      <protection locked="0"/>
    </xf>
    <xf numFmtId="0" fontId="3" fillId="0" borderId="16" xfId="0" applyFont="1" applyBorder="1" applyAlignment="1" applyProtection="1">
      <alignment vertical="top" wrapText="1"/>
      <protection locked="0"/>
    </xf>
    <xf numFmtId="0" fontId="3" fillId="0" borderId="11" xfId="0" applyFont="1" applyBorder="1" applyAlignment="1" applyProtection="1">
      <alignment vertical="top" wrapText="1"/>
      <protection locked="0"/>
    </xf>
    <xf numFmtId="0" fontId="3" fillId="0" borderId="12" xfId="0" applyFont="1" applyBorder="1" applyAlignment="1" applyProtection="1">
      <alignment vertical="top" wrapText="1"/>
      <protection locked="0"/>
    </xf>
    <xf numFmtId="0" fontId="4" fillId="4" borderId="20" xfId="0" applyFont="1" applyFill="1" applyBorder="1" applyAlignment="1" applyProtection="1">
      <alignment vertical="center"/>
      <protection locked="0"/>
    </xf>
    <xf numFmtId="0" fontId="4" fillId="4" borderId="20" xfId="0" applyFont="1" applyFill="1" applyBorder="1" applyAlignment="1" applyProtection="1">
      <alignment horizontal="center" vertical="center" wrapText="1"/>
      <protection locked="0"/>
    </xf>
    <xf numFmtId="3" fontId="4" fillId="4" borderId="20" xfId="0" applyNumberFormat="1" applyFont="1" applyFill="1" applyBorder="1" applyAlignment="1" applyProtection="1">
      <alignment horizontal="center" vertical="center" wrapText="1"/>
      <protection locked="0"/>
    </xf>
    <xf numFmtId="165" fontId="4" fillId="4" borderId="11" xfId="0" applyNumberFormat="1" applyFont="1" applyFill="1" applyBorder="1" applyAlignment="1" applyProtection="1">
      <alignment vertical="center" wrapText="1"/>
      <protection locked="0"/>
    </xf>
    <xf numFmtId="0" fontId="3" fillId="0" borderId="11" xfId="0" applyFont="1" applyBorder="1" applyAlignment="1" applyProtection="1">
      <alignment horizontal="left" vertical="top" wrapText="1"/>
      <protection locked="0"/>
    </xf>
    <xf numFmtId="0" fontId="3" fillId="0" borderId="12" xfId="0" applyFont="1" applyBorder="1" applyAlignment="1" applyProtection="1">
      <alignment horizontal="left" vertical="top" wrapText="1"/>
      <protection locked="0"/>
    </xf>
    <xf numFmtId="0" fontId="3" fillId="0" borderId="10" xfId="0" applyFont="1" applyBorder="1" applyAlignment="1" applyProtection="1">
      <alignment horizontal="left" vertical="top" wrapText="1"/>
      <protection locked="0"/>
    </xf>
    <xf numFmtId="0" fontId="4" fillId="5" borderId="26" xfId="0" applyFont="1" applyFill="1" applyBorder="1" applyAlignment="1" applyProtection="1">
      <alignment horizontal="center" vertical="center"/>
      <protection locked="0"/>
    </xf>
    <xf numFmtId="0" fontId="5" fillId="5" borderId="11" xfId="0" applyFont="1" applyFill="1" applyBorder="1" applyAlignment="1" applyProtection="1">
      <alignment vertical="center" wrapText="1"/>
      <protection locked="0"/>
    </xf>
    <xf numFmtId="49" fontId="4" fillId="5" borderId="11"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3" fontId="4" fillId="5" borderId="11" xfId="0" applyNumberFormat="1" applyFont="1" applyFill="1" applyBorder="1" applyAlignment="1" applyProtection="1">
      <alignment horizontal="center" vertical="center" wrapText="1"/>
      <protection locked="0"/>
    </xf>
    <xf numFmtId="0" fontId="4" fillId="6" borderId="24" xfId="0" applyFont="1" applyFill="1" applyBorder="1" applyAlignment="1" applyProtection="1">
      <alignment horizontal="center" vertical="center"/>
      <protection locked="0"/>
    </xf>
    <xf numFmtId="0" fontId="4" fillId="5" borderId="20" xfId="0" applyFont="1" applyFill="1" applyBorder="1" applyAlignment="1" applyProtection="1">
      <alignment vertical="center"/>
      <protection locked="0"/>
    </xf>
    <xf numFmtId="49" fontId="4" fillId="5" borderId="20" xfId="0" applyNumberFormat="1"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3" fontId="4" fillId="5" borderId="20" xfId="0" applyNumberFormat="1" applyFont="1" applyFill="1" applyBorder="1" applyAlignment="1" applyProtection="1">
      <alignment horizontal="center" vertical="center" wrapText="1"/>
      <protection locked="0"/>
    </xf>
    <xf numFmtId="165" fontId="4" fillId="5" borderId="20" xfId="0" applyNumberFormat="1" applyFont="1" applyFill="1" applyBorder="1" applyAlignment="1" applyProtection="1">
      <alignment horizontal="right" vertical="center"/>
      <protection locked="0"/>
    </xf>
    <xf numFmtId="165" fontId="4" fillId="5" borderId="20" xfId="0" applyNumberFormat="1" applyFont="1" applyFill="1" applyBorder="1" applyAlignment="1" applyProtection="1">
      <alignment vertical="center" wrapText="1"/>
      <protection locked="0"/>
    </xf>
    <xf numFmtId="165" fontId="4" fillId="5" borderId="25" xfId="0" applyNumberFormat="1" applyFont="1" applyFill="1" applyBorder="1" applyAlignment="1" applyProtection="1">
      <alignment horizontal="right" vertical="center"/>
      <protection locked="0"/>
    </xf>
    <xf numFmtId="0" fontId="4" fillId="0" borderId="10" xfId="0" applyFont="1" applyBorder="1" applyAlignment="1" applyProtection="1">
      <alignment vertical="center" wrapText="1"/>
      <protection locked="0"/>
    </xf>
    <xf numFmtId="0" fontId="3" fillId="0" borderId="12" xfId="0" applyFont="1" applyBorder="1" applyAlignment="1" applyProtection="1">
      <alignment vertical="center" wrapText="1"/>
      <protection locked="0"/>
    </xf>
    <xf numFmtId="0" fontId="4" fillId="5" borderId="20" xfId="0" applyFont="1" applyFill="1" applyBorder="1" applyAlignment="1" applyProtection="1">
      <alignment horizontal="center" vertical="center" wrapText="1"/>
      <protection locked="0"/>
    </xf>
    <xf numFmtId="0" fontId="4" fillId="0" borderId="12" xfId="0" applyFont="1" applyBorder="1" applyAlignment="1" applyProtection="1">
      <alignment vertical="top" wrapText="1"/>
      <protection locked="0"/>
    </xf>
    <xf numFmtId="0" fontId="4" fillId="0" borderId="11" xfId="0" applyFont="1" applyBorder="1" applyAlignment="1" applyProtection="1">
      <alignment vertical="top" wrapText="1"/>
      <protection locked="0"/>
    </xf>
    <xf numFmtId="3" fontId="4" fillId="5" borderId="20" xfId="0" applyNumberFormat="1" applyFont="1" applyFill="1" applyBorder="1" applyAlignment="1" applyProtection="1">
      <alignment horizontal="center" vertical="center"/>
      <protection locked="0"/>
    </xf>
    <xf numFmtId="0" fontId="4" fillId="5" borderId="18" xfId="0" applyFont="1" applyFill="1" applyBorder="1" applyAlignment="1" applyProtection="1">
      <alignment horizontal="center" vertical="center"/>
      <protection locked="0"/>
    </xf>
    <xf numFmtId="0" fontId="4" fillId="5" borderId="10" xfId="0" applyFont="1" applyFill="1" applyBorder="1" applyAlignment="1" applyProtection="1">
      <alignment horizontal="left" vertical="center"/>
      <protection locked="0"/>
    </xf>
    <xf numFmtId="0" fontId="4" fillId="5" borderId="24" xfId="0" applyFont="1" applyFill="1" applyBorder="1" applyAlignment="1" applyProtection="1">
      <alignment horizontal="center" vertical="center"/>
      <protection locked="0"/>
    </xf>
    <xf numFmtId="165" fontId="9" fillId="5" borderId="20" xfId="0" applyNumberFormat="1" applyFont="1" applyFill="1" applyBorder="1" applyAlignment="1" applyProtection="1">
      <alignment vertical="center" wrapText="1"/>
      <protection locked="0"/>
    </xf>
    <xf numFmtId="0" fontId="3" fillId="0" borderId="27" xfId="0" applyFont="1" applyBorder="1" applyAlignment="1" applyProtection="1">
      <alignment vertical="top" wrapText="1"/>
      <protection locked="0"/>
    </xf>
    <xf numFmtId="0" fontId="3" fillId="0" borderId="28" xfId="0" applyFont="1" applyBorder="1" applyAlignment="1" applyProtection="1">
      <alignment vertical="top" wrapText="1"/>
      <protection locked="0"/>
    </xf>
    <xf numFmtId="0" fontId="4" fillId="0" borderId="27" xfId="0" applyFont="1" applyBorder="1" applyAlignment="1" applyProtection="1">
      <alignment vertical="top" wrapText="1"/>
      <protection locked="0"/>
    </xf>
    <xf numFmtId="165" fontId="4" fillId="0" borderId="12" xfId="0" applyNumberFormat="1" applyFont="1" applyBorder="1" applyAlignment="1" applyProtection="1">
      <alignment vertical="center"/>
      <protection locked="0"/>
    </xf>
    <xf numFmtId="0" fontId="4" fillId="7" borderId="26" xfId="0" applyFont="1" applyFill="1" applyBorder="1" applyAlignment="1" applyProtection="1">
      <alignment horizontal="center" vertical="center"/>
      <protection locked="0"/>
    </xf>
    <xf numFmtId="0" fontId="5" fillId="7" borderId="11" xfId="0" applyFont="1" applyFill="1" applyBorder="1" applyAlignment="1" applyProtection="1">
      <alignment vertical="center"/>
      <protection locked="0"/>
    </xf>
    <xf numFmtId="49" fontId="4" fillId="7" borderId="11" xfId="0" applyNumberFormat="1" applyFont="1" applyFill="1" applyBorder="1" applyAlignment="1" applyProtection="1">
      <alignment horizontal="center" vertical="center"/>
      <protection locked="0"/>
    </xf>
    <xf numFmtId="0" fontId="4" fillId="7" borderId="11" xfId="0" applyFont="1" applyFill="1" applyBorder="1" applyAlignment="1" applyProtection="1">
      <alignment horizontal="center" vertical="center" wrapText="1"/>
      <protection locked="0"/>
    </xf>
    <xf numFmtId="3" fontId="4" fillId="7" borderId="11" xfId="0" applyNumberFormat="1" applyFont="1" applyFill="1" applyBorder="1" applyAlignment="1" applyProtection="1">
      <alignment horizontal="center" vertical="center"/>
      <protection locked="0"/>
    </xf>
    <xf numFmtId="0" fontId="4" fillId="8" borderId="18" xfId="0" applyFont="1" applyFill="1" applyBorder="1" applyAlignment="1" applyProtection="1">
      <alignment horizontal="center" vertical="center"/>
      <protection locked="0"/>
    </xf>
    <xf numFmtId="0" fontId="4" fillId="7" borderId="19" xfId="0" applyFont="1" applyFill="1" applyBorder="1" applyAlignment="1" applyProtection="1">
      <alignment vertical="center"/>
      <protection locked="0"/>
    </xf>
    <xf numFmtId="49" fontId="4" fillId="7" borderId="20" xfId="0" applyNumberFormat="1" applyFont="1" applyFill="1" applyBorder="1" applyAlignment="1" applyProtection="1">
      <alignment horizontal="center" vertical="center" wrapText="1"/>
      <protection locked="0"/>
    </xf>
    <xf numFmtId="0" fontId="4" fillId="7" borderId="19" xfId="0" applyFont="1" applyFill="1" applyBorder="1" applyAlignment="1" applyProtection="1">
      <alignment horizontal="center" vertical="center" wrapText="1"/>
      <protection locked="0"/>
    </xf>
    <xf numFmtId="3" fontId="4" fillId="7" borderId="19" xfId="0" applyNumberFormat="1" applyFont="1" applyFill="1" applyBorder="1" applyAlignment="1" applyProtection="1">
      <alignment horizontal="center" vertical="center" wrapText="1"/>
      <protection locked="0"/>
    </xf>
    <xf numFmtId="165" fontId="4" fillId="7" borderId="19" xfId="0" applyNumberFormat="1" applyFont="1" applyFill="1" applyBorder="1" applyAlignment="1" applyProtection="1">
      <alignment horizontal="right" vertical="center"/>
      <protection locked="0"/>
    </xf>
    <xf numFmtId="165" fontId="4" fillId="7" borderId="20" xfId="0" applyNumberFormat="1" applyFont="1" applyFill="1" applyBorder="1" applyAlignment="1" applyProtection="1">
      <alignment vertical="center" wrapText="1"/>
      <protection locked="0"/>
    </xf>
    <xf numFmtId="165" fontId="4" fillId="7" borderId="22" xfId="0" applyNumberFormat="1" applyFont="1" applyFill="1" applyBorder="1" applyAlignment="1" applyProtection="1">
      <alignment horizontal="right" vertical="center"/>
      <protection locked="0"/>
    </xf>
    <xf numFmtId="0" fontId="3" fillId="0" borderId="16" xfId="0" applyFont="1" applyBorder="1" applyAlignment="1" applyProtection="1">
      <alignment vertical="center" wrapText="1"/>
      <protection locked="0"/>
    </xf>
    <xf numFmtId="0" fontId="3" fillId="0" borderId="17" xfId="0" applyFont="1" applyBorder="1" applyAlignment="1" applyProtection="1">
      <alignment vertical="center" wrapText="1"/>
      <protection locked="0"/>
    </xf>
    <xf numFmtId="0" fontId="3" fillId="0" borderId="11" xfId="0" applyFont="1" applyBorder="1" applyAlignment="1" applyProtection="1">
      <alignment vertical="center"/>
      <protection locked="0"/>
    </xf>
    <xf numFmtId="0" fontId="3" fillId="0" borderId="11" xfId="0" applyFont="1" applyBorder="1" applyAlignment="1" applyProtection="1">
      <alignment horizontal="center" vertical="center" wrapText="1"/>
      <protection locked="0"/>
    </xf>
    <xf numFmtId="0" fontId="4" fillId="8" borderId="24" xfId="0" applyFont="1" applyFill="1" applyBorder="1" applyAlignment="1" applyProtection="1">
      <alignment horizontal="center" vertical="center"/>
      <protection locked="0"/>
    </xf>
    <xf numFmtId="0" fontId="4" fillId="7" borderId="20" xfId="0" applyFont="1" applyFill="1" applyBorder="1" applyAlignment="1" applyProtection="1">
      <alignment vertical="center"/>
      <protection locked="0"/>
    </xf>
    <xf numFmtId="0" fontId="4" fillId="7" borderId="20" xfId="0" applyFont="1" applyFill="1" applyBorder="1" applyAlignment="1" applyProtection="1">
      <alignment horizontal="center" vertical="center" wrapText="1"/>
      <protection locked="0"/>
    </xf>
    <xf numFmtId="165" fontId="4" fillId="7" borderId="10" xfId="0" applyNumberFormat="1" applyFont="1" applyFill="1" applyBorder="1" applyAlignment="1" applyProtection="1">
      <alignment horizontal="right" vertical="center"/>
      <protection locked="0"/>
    </xf>
    <xf numFmtId="165" fontId="9" fillId="7" borderId="20" xfId="0" applyNumberFormat="1" applyFont="1" applyFill="1" applyBorder="1" applyAlignment="1" applyProtection="1">
      <alignment vertical="center" wrapText="1"/>
      <protection locked="0"/>
    </xf>
    <xf numFmtId="0" fontId="4" fillId="7" borderId="20" xfId="0" applyFont="1" applyFill="1" applyBorder="1" applyAlignment="1" applyProtection="1">
      <alignment horizontal="center" vertical="center"/>
      <protection locked="0"/>
    </xf>
    <xf numFmtId="3" fontId="4" fillId="7" borderId="20" xfId="0" applyNumberFormat="1" applyFont="1" applyFill="1" applyBorder="1" applyAlignment="1" applyProtection="1">
      <alignment horizontal="center" vertical="center" wrapText="1"/>
      <protection locked="0"/>
    </xf>
    <xf numFmtId="0" fontId="4" fillId="7" borderId="20" xfId="0" applyFont="1" applyFill="1" applyBorder="1" applyAlignment="1" applyProtection="1">
      <alignment vertical="center" wrapText="1"/>
      <protection locked="0"/>
    </xf>
    <xf numFmtId="0" fontId="3" fillId="0" borderId="11" xfId="0" applyFont="1" applyBorder="1" applyAlignment="1" applyProtection="1">
      <alignment horizontal="left" vertical="center" wrapText="1"/>
      <protection locked="0"/>
    </xf>
    <xf numFmtId="0" fontId="3" fillId="0" borderId="27" xfId="0" applyFont="1" applyBorder="1" applyAlignment="1" applyProtection="1">
      <alignment vertical="center" wrapText="1"/>
      <protection locked="0"/>
    </xf>
    <xf numFmtId="0" fontId="3" fillId="0" borderId="0" xfId="0" applyFont="1" applyAlignment="1" applyProtection="1">
      <alignment vertical="center" wrapText="1"/>
      <protection locked="0"/>
    </xf>
    <xf numFmtId="0" fontId="3" fillId="0" borderId="27" xfId="0" applyFont="1" applyBorder="1" applyAlignment="1" applyProtection="1">
      <alignment horizontal="center" vertical="center" wrapText="1"/>
      <protection locked="0"/>
    </xf>
    <xf numFmtId="0" fontId="3" fillId="0" borderId="28" xfId="0" applyFont="1" applyBorder="1" applyAlignment="1" applyProtection="1">
      <alignment vertical="center" wrapText="1"/>
      <protection locked="0"/>
    </xf>
    <xf numFmtId="0" fontId="3" fillId="0" borderId="12"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4" fillId="7" borderId="24" xfId="0" applyFont="1" applyFill="1" applyBorder="1" applyAlignment="1" applyProtection="1">
      <alignment horizontal="center" vertical="center"/>
      <protection locked="0"/>
    </xf>
    <xf numFmtId="0" fontId="3" fillId="0" borderId="17" xfId="0" applyFont="1" applyBorder="1" applyAlignment="1" applyProtection="1">
      <alignment vertical="top" wrapText="1"/>
      <protection locked="0"/>
    </xf>
    <xf numFmtId="0" fontId="3" fillId="0" borderId="10" xfId="0" applyFont="1" applyBorder="1" applyAlignment="1" applyProtection="1">
      <alignment vertical="center"/>
      <protection locked="0"/>
    </xf>
    <xf numFmtId="0" fontId="4" fillId="0" borderId="11" xfId="0" applyFont="1" applyBorder="1" applyAlignment="1" applyProtection="1">
      <alignment vertical="center" wrapText="1"/>
      <protection locked="0"/>
    </xf>
    <xf numFmtId="0" fontId="4" fillId="0" borderId="12" xfId="0" applyFont="1" applyBorder="1" applyAlignment="1" applyProtection="1">
      <alignment vertical="center" wrapText="1"/>
      <protection locked="0"/>
    </xf>
    <xf numFmtId="0" fontId="3" fillId="0" borderId="10" xfId="0" applyFont="1" applyBorder="1" applyProtection="1">
      <protection locked="0"/>
    </xf>
    <xf numFmtId="3" fontId="4" fillId="7" borderId="20" xfId="0" applyNumberFormat="1" applyFont="1" applyFill="1" applyBorder="1" applyAlignment="1" applyProtection="1">
      <alignment horizontal="center" vertical="center"/>
      <protection locked="0"/>
    </xf>
    <xf numFmtId="0" fontId="10" fillId="0" borderId="0" xfId="0" applyFont="1" applyProtection="1">
      <protection locked="0"/>
    </xf>
    <xf numFmtId="0" fontId="10" fillId="0" borderId="0" xfId="0" applyFont="1" applyAlignment="1" applyProtection="1">
      <alignment vertical="center"/>
      <protection locked="0"/>
    </xf>
    <xf numFmtId="0" fontId="0" fillId="0" borderId="11" xfId="0" applyBorder="1" applyAlignment="1" applyProtection="1">
      <alignment vertical="top" wrapText="1"/>
      <protection locked="0"/>
    </xf>
    <xf numFmtId="0" fontId="4" fillId="9" borderId="26" xfId="0" applyFont="1" applyFill="1" applyBorder="1" applyAlignment="1" applyProtection="1">
      <alignment horizontal="center" vertical="center"/>
      <protection locked="0"/>
    </xf>
    <xf numFmtId="0" fontId="5" fillId="9" borderId="11" xfId="0" applyFont="1" applyFill="1" applyBorder="1" applyAlignment="1" applyProtection="1">
      <alignment vertical="center"/>
      <protection locked="0"/>
    </xf>
    <xf numFmtId="49" fontId="4" fillId="9" borderId="11" xfId="0" applyNumberFormat="1" applyFont="1" applyFill="1" applyBorder="1" applyAlignment="1" applyProtection="1">
      <alignment vertical="center"/>
      <protection locked="0"/>
    </xf>
    <xf numFmtId="0" fontId="4" fillId="9" borderId="11" xfId="0" applyFont="1" applyFill="1" applyBorder="1" applyAlignment="1" applyProtection="1">
      <alignment horizontal="center" vertical="center" wrapText="1"/>
      <protection locked="0"/>
    </xf>
    <xf numFmtId="3" fontId="4" fillId="9" borderId="11" xfId="0" applyNumberFormat="1" applyFont="1" applyFill="1" applyBorder="1" applyAlignment="1" applyProtection="1">
      <alignment horizontal="center" vertical="center" wrapText="1"/>
      <protection locked="0"/>
    </xf>
    <xf numFmtId="165" fontId="4" fillId="9" borderId="12" xfId="0" applyNumberFormat="1" applyFont="1" applyFill="1" applyBorder="1" applyAlignment="1" applyProtection="1">
      <alignment vertical="center"/>
      <protection locked="0"/>
    </xf>
    <xf numFmtId="0" fontId="4" fillId="10" borderId="18" xfId="0" applyFont="1" applyFill="1" applyBorder="1" applyAlignment="1" applyProtection="1">
      <alignment horizontal="center" vertical="center"/>
      <protection locked="0"/>
    </xf>
    <xf numFmtId="0" fontId="4" fillId="9" borderId="19" xfId="0" applyFont="1" applyFill="1" applyBorder="1" applyAlignment="1" applyProtection="1">
      <alignment vertical="center" wrapText="1"/>
      <protection locked="0"/>
    </xf>
    <xf numFmtId="49" fontId="4" fillId="9" borderId="20" xfId="0" applyNumberFormat="1" applyFont="1" applyFill="1" applyBorder="1" applyAlignment="1" applyProtection="1">
      <alignment horizontal="center" vertical="center" wrapText="1"/>
      <protection locked="0"/>
    </xf>
    <xf numFmtId="0" fontId="4" fillId="9" borderId="19" xfId="0" applyFont="1" applyFill="1" applyBorder="1" applyAlignment="1" applyProtection="1">
      <alignment horizontal="center" vertical="center" wrapText="1"/>
      <protection locked="0"/>
    </xf>
    <xf numFmtId="3" fontId="4" fillId="9" borderId="19" xfId="0" applyNumberFormat="1" applyFont="1" applyFill="1" applyBorder="1" applyAlignment="1" applyProtection="1">
      <alignment horizontal="center" vertical="center" wrapText="1"/>
      <protection locked="0"/>
    </xf>
    <xf numFmtId="165" fontId="4" fillId="9" borderId="19" xfId="0" applyNumberFormat="1" applyFont="1" applyFill="1" applyBorder="1" applyAlignment="1" applyProtection="1">
      <alignment horizontal="right" vertical="center"/>
      <protection locked="0"/>
    </xf>
    <xf numFmtId="165" fontId="4" fillId="9" borderId="20" xfId="0" applyNumberFormat="1" applyFont="1" applyFill="1" applyBorder="1" applyAlignment="1" applyProtection="1">
      <alignment vertical="center" wrapText="1"/>
      <protection locked="0"/>
    </xf>
    <xf numFmtId="0" fontId="4" fillId="10" borderId="24" xfId="0" applyFont="1" applyFill="1" applyBorder="1" applyAlignment="1" applyProtection="1">
      <alignment horizontal="center" vertical="center"/>
      <protection locked="0"/>
    </xf>
    <xf numFmtId="0" fontId="4" fillId="9" borderId="20" xfId="0" applyFont="1" applyFill="1" applyBorder="1" applyAlignment="1" applyProtection="1">
      <alignment vertical="center" wrapText="1"/>
      <protection locked="0"/>
    </xf>
    <xf numFmtId="0" fontId="4" fillId="9" borderId="20" xfId="0" applyFont="1" applyFill="1" applyBorder="1" applyAlignment="1" applyProtection="1">
      <alignment horizontal="center" vertical="center"/>
      <protection locked="0"/>
    </xf>
    <xf numFmtId="0" fontId="4" fillId="9" borderId="20" xfId="0" applyFont="1" applyFill="1" applyBorder="1" applyAlignment="1" applyProtection="1">
      <alignment horizontal="center" vertical="center" wrapText="1"/>
      <protection locked="0"/>
    </xf>
    <xf numFmtId="3" fontId="4" fillId="9" borderId="20" xfId="0" applyNumberFormat="1" applyFont="1" applyFill="1" applyBorder="1" applyAlignment="1" applyProtection="1">
      <alignment horizontal="center" vertical="center" wrapText="1"/>
      <protection locked="0"/>
    </xf>
    <xf numFmtId="165" fontId="4" fillId="9" borderId="25" xfId="0" applyNumberFormat="1" applyFont="1" applyFill="1" applyBorder="1" applyAlignment="1" applyProtection="1">
      <alignment horizontal="right" vertical="center"/>
      <protection locked="0"/>
    </xf>
    <xf numFmtId="0" fontId="3" fillId="0" borderId="32" xfId="0" applyFont="1" applyBorder="1" applyAlignment="1" applyProtection="1">
      <alignment vertical="top" wrapText="1"/>
      <protection locked="0"/>
    </xf>
    <xf numFmtId="0" fontId="3" fillId="0" borderId="33" xfId="0" applyFont="1" applyBorder="1" applyAlignment="1" applyProtection="1">
      <alignment vertical="top" wrapText="1"/>
      <protection locked="0"/>
    </xf>
    <xf numFmtId="0" fontId="3" fillId="0" borderId="0" xfId="0" applyFont="1" applyAlignment="1" applyProtection="1">
      <alignment vertical="top" wrapText="1"/>
      <protection locked="0"/>
    </xf>
    <xf numFmtId="0" fontId="4" fillId="11" borderId="26" xfId="0" applyFont="1" applyFill="1" applyBorder="1" applyAlignment="1" applyProtection="1">
      <alignment horizontal="center" vertical="center"/>
      <protection locked="0"/>
    </xf>
    <xf numFmtId="0" fontId="5" fillId="11" borderId="11" xfId="0" applyFont="1" applyFill="1" applyBorder="1" applyAlignment="1" applyProtection="1">
      <alignment vertical="center" wrapText="1"/>
      <protection locked="0"/>
    </xf>
    <xf numFmtId="49" fontId="4" fillId="11" borderId="11" xfId="0" applyNumberFormat="1" applyFont="1" applyFill="1" applyBorder="1" applyAlignment="1" applyProtection="1">
      <alignment horizontal="center" vertical="center" wrapText="1"/>
      <protection locked="0"/>
    </xf>
    <xf numFmtId="0" fontId="4" fillId="11" borderId="11" xfId="0" applyFont="1" applyFill="1" applyBorder="1" applyAlignment="1" applyProtection="1">
      <alignment horizontal="center" vertical="center" wrapText="1"/>
      <protection locked="0"/>
    </xf>
    <xf numFmtId="3" fontId="4" fillId="11" borderId="11" xfId="0" applyNumberFormat="1" applyFont="1" applyFill="1" applyBorder="1" applyAlignment="1" applyProtection="1">
      <alignment horizontal="center" vertical="center" wrapText="1"/>
      <protection locked="0"/>
    </xf>
    <xf numFmtId="165" fontId="4" fillId="11" borderId="12" xfId="0" applyNumberFormat="1" applyFont="1" applyFill="1" applyBorder="1" applyAlignment="1" applyProtection="1">
      <alignment horizontal="right" vertical="center" wrapText="1"/>
      <protection locked="0"/>
    </xf>
    <xf numFmtId="0" fontId="4" fillId="12" borderId="24" xfId="0" applyFont="1" applyFill="1" applyBorder="1" applyAlignment="1" applyProtection="1">
      <alignment horizontal="center" vertical="center"/>
      <protection locked="0"/>
    </xf>
    <xf numFmtId="0" fontId="4" fillId="13" borderId="20" xfId="0" applyFont="1" applyFill="1" applyBorder="1" applyAlignment="1" applyProtection="1">
      <alignment vertical="center"/>
      <protection locked="0"/>
    </xf>
    <xf numFmtId="49" fontId="4" fillId="13" borderId="20" xfId="0" applyNumberFormat="1" applyFont="1" applyFill="1" applyBorder="1" applyAlignment="1" applyProtection="1">
      <alignment horizontal="center" vertical="center" wrapText="1"/>
      <protection locked="0"/>
    </xf>
    <xf numFmtId="0" fontId="4" fillId="13" borderId="20" xfId="0" applyFont="1" applyFill="1" applyBorder="1" applyAlignment="1" applyProtection="1">
      <alignment horizontal="center" vertical="center" wrapText="1"/>
      <protection locked="0"/>
    </xf>
    <xf numFmtId="0" fontId="4" fillId="13" borderId="19" xfId="0" applyFont="1" applyFill="1" applyBorder="1" applyAlignment="1" applyProtection="1">
      <alignment horizontal="center" vertical="center" wrapText="1"/>
      <protection locked="0"/>
    </xf>
    <xf numFmtId="3" fontId="4" fillId="13" borderId="20" xfId="0" applyNumberFormat="1" applyFont="1" applyFill="1" applyBorder="1" applyAlignment="1" applyProtection="1">
      <alignment horizontal="center" vertical="center" wrapText="1"/>
      <protection locked="0"/>
    </xf>
    <xf numFmtId="165" fontId="4" fillId="13" borderId="20" xfId="0" applyNumberFormat="1" applyFont="1" applyFill="1" applyBorder="1" applyAlignment="1" applyProtection="1">
      <alignment horizontal="right" vertical="center"/>
      <protection locked="0"/>
    </xf>
    <xf numFmtId="165" fontId="4" fillId="13" borderId="20" xfId="0" applyNumberFormat="1" applyFont="1" applyFill="1" applyBorder="1" applyAlignment="1" applyProtection="1">
      <alignment vertical="center" wrapText="1"/>
      <protection locked="0"/>
    </xf>
    <xf numFmtId="0" fontId="9" fillId="13" borderId="19" xfId="0" applyFont="1" applyFill="1" applyBorder="1" applyAlignment="1" applyProtection="1">
      <alignment horizontal="center" vertical="center" wrapText="1"/>
      <protection locked="0"/>
    </xf>
    <xf numFmtId="165" fontId="4" fillId="0" borderId="22" xfId="0" applyNumberFormat="1" applyFont="1" applyBorder="1" applyAlignment="1" applyProtection="1">
      <alignment vertical="center"/>
      <protection locked="0"/>
    </xf>
    <xf numFmtId="0" fontId="4" fillId="13" borderId="24" xfId="0" applyFont="1" applyFill="1" applyBorder="1" applyAlignment="1" applyProtection="1">
      <alignment horizontal="center" vertical="center"/>
      <protection locked="0"/>
    </xf>
    <xf numFmtId="0" fontId="4" fillId="0" borderId="0" xfId="0" applyFont="1" applyAlignment="1" applyProtection="1">
      <alignment vertical="top" wrapText="1"/>
      <protection locked="0"/>
    </xf>
    <xf numFmtId="165" fontId="4" fillId="0" borderId="17" xfId="0" applyNumberFormat="1" applyFont="1" applyBorder="1" applyAlignment="1" applyProtection="1">
      <alignment vertical="center"/>
      <protection locked="0"/>
    </xf>
    <xf numFmtId="0" fontId="3" fillId="0" borderId="10" xfId="0" applyFont="1" applyBorder="1" applyAlignment="1" applyProtection="1">
      <alignment horizontal="justify" vertical="center" wrapText="1"/>
      <protection locked="0"/>
    </xf>
    <xf numFmtId="0" fontId="3" fillId="0" borderId="11" xfId="0" applyFont="1" applyBorder="1" applyAlignment="1" applyProtection="1">
      <alignment horizontal="justify" vertical="center" wrapText="1"/>
      <protection locked="0"/>
    </xf>
    <xf numFmtId="0" fontId="4" fillId="13" borderId="20" xfId="0" applyFont="1" applyFill="1" applyBorder="1" applyAlignment="1" applyProtection="1">
      <alignment vertical="center" wrapText="1"/>
      <protection locked="0"/>
    </xf>
    <xf numFmtId="0" fontId="4" fillId="0" borderId="28" xfId="0" applyFont="1" applyBorder="1" applyAlignment="1" applyProtection="1">
      <alignment vertical="top" wrapText="1"/>
      <protection locked="0"/>
    </xf>
    <xf numFmtId="0" fontId="5" fillId="14" borderId="26" xfId="0" applyFont="1" applyFill="1" applyBorder="1" applyAlignment="1" applyProtection="1">
      <alignment vertical="center"/>
      <protection locked="0"/>
    </xf>
    <xf numFmtId="0" fontId="5" fillId="14" borderId="11" xfId="0" applyFont="1" applyFill="1" applyBorder="1" applyAlignment="1" applyProtection="1">
      <alignment vertical="center"/>
      <protection locked="0"/>
    </xf>
    <xf numFmtId="0" fontId="4" fillId="14" borderId="11" xfId="0" applyFont="1" applyFill="1" applyBorder="1" applyAlignment="1" applyProtection="1">
      <alignment horizontal="center" vertical="center"/>
      <protection locked="0"/>
    </xf>
    <xf numFmtId="0" fontId="4" fillId="14" borderId="27" xfId="0" applyFont="1" applyFill="1" applyBorder="1" applyAlignment="1" applyProtection="1">
      <alignment horizontal="center" vertical="center"/>
      <protection locked="0"/>
    </xf>
    <xf numFmtId="3" fontId="4" fillId="14" borderId="11" xfId="0" applyNumberFormat="1" applyFont="1" applyFill="1" applyBorder="1" applyAlignment="1" applyProtection="1">
      <alignment horizontal="center" vertical="center" wrapText="1"/>
      <protection locked="0"/>
    </xf>
    <xf numFmtId="3" fontId="4" fillId="14" borderId="11" xfId="0" applyNumberFormat="1" applyFont="1" applyFill="1" applyBorder="1" applyAlignment="1" applyProtection="1">
      <alignment horizontal="center" vertical="center"/>
      <protection locked="0"/>
    </xf>
    <xf numFmtId="165" fontId="4" fillId="14" borderId="11" xfId="0" applyNumberFormat="1" applyFont="1" applyFill="1" applyBorder="1" applyAlignment="1" applyProtection="1">
      <alignment vertical="center" wrapText="1"/>
      <protection locked="0"/>
    </xf>
    <xf numFmtId="165" fontId="4" fillId="14" borderId="12" xfId="0" applyNumberFormat="1" applyFont="1" applyFill="1" applyBorder="1" applyAlignment="1" applyProtection="1">
      <alignment vertical="center" wrapText="1"/>
      <protection locked="0"/>
    </xf>
    <xf numFmtId="0" fontId="4" fillId="14" borderId="24" xfId="0" applyFont="1" applyFill="1" applyBorder="1" applyAlignment="1" applyProtection="1">
      <alignment horizontal="center" vertical="center"/>
      <protection locked="0"/>
    </xf>
    <xf numFmtId="0" fontId="4" fillId="14" borderId="20" xfId="0" applyFont="1" applyFill="1" applyBorder="1" applyAlignment="1" applyProtection="1">
      <alignment vertical="center" wrapText="1"/>
      <protection locked="0"/>
    </xf>
    <xf numFmtId="49" fontId="4" fillId="14" borderId="20" xfId="0" applyNumberFormat="1" applyFont="1" applyFill="1" applyBorder="1" applyAlignment="1" applyProtection="1">
      <alignment horizontal="center" vertical="center" wrapText="1"/>
      <protection locked="0"/>
    </xf>
    <xf numFmtId="0" fontId="4" fillId="14" borderId="20" xfId="0" applyFont="1" applyFill="1" applyBorder="1" applyAlignment="1" applyProtection="1">
      <alignment horizontal="center" vertical="center" wrapText="1"/>
      <protection locked="0"/>
    </xf>
    <xf numFmtId="0" fontId="4" fillId="15" borderId="20" xfId="0" applyFont="1" applyFill="1" applyBorder="1" applyAlignment="1" applyProtection="1">
      <alignment horizontal="center" vertical="center" wrapText="1"/>
      <protection locked="0"/>
    </xf>
    <xf numFmtId="3" fontId="4" fillId="15" borderId="20" xfId="0" applyNumberFormat="1" applyFont="1" applyFill="1" applyBorder="1" applyAlignment="1" applyProtection="1">
      <alignment horizontal="center" vertical="center" wrapText="1"/>
      <protection locked="0"/>
    </xf>
    <xf numFmtId="165" fontId="4" fillId="14" borderId="20" xfId="0" applyNumberFormat="1" applyFont="1" applyFill="1" applyBorder="1" applyAlignment="1" applyProtection="1">
      <alignment horizontal="right" vertical="center"/>
      <protection locked="0"/>
    </xf>
    <xf numFmtId="165" fontId="4" fillId="14" borderId="20" xfId="0" applyNumberFormat="1" applyFont="1" applyFill="1" applyBorder="1" applyAlignment="1" applyProtection="1">
      <alignment vertical="center" wrapText="1"/>
      <protection locked="0"/>
    </xf>
    <xf numFmtId="3" fontId="4" fillId="14" borderId="20" xfId="0" applyNumberFormat="1" applyFont="1" applyFill="1" applyBorder="1" applyAlignment="1" applyProtection="1">
      <alignment horizontal="center" vertical="center"/>
      <protection locked="0"/>
    </xf>
    <xf numFmtId="0" fontId="4" fillId="14" borderId="19" xfId="0" applyFont="1" applyFill="1" applyBorder="1" applyAlignment="1" applyProtection="1">
      <alignment horizontal="center" vertical="center" wrapText="1"/>
      <protection locked="0"/>
    </xf>
    <xf numFmtId="0" fontId="3" fillId="0" borderId="11" xfId="0" applyFont="1" applyBorder="1" applyAlignment="1" applyProtection="1">
      <alignment horizontal="center" vertical="top" wrapText="1"/>
      <protection locked="0"/>
    </xf>
    <xf numFmtId="0" fontId="4" fillId="0" borderId="10" xfId="0" applyFont="1" applyBorder="1" applyAlignment="1" applyProtection="1">
      <alignment vertical="top"/>
      <protection locked="0"/>
    </xf>
    <xf numFmtId="0" fontId="0" fillId="0" borderId="11" xfId="0" applyBorder="1" applyAlignment="1" applyProtection="1">
      <alignment vertical="top"/>
      <protection locked="0"/>
    </xf>
    <xf numFmtId="165" fontId="4" fillId="16" borderId="12" xfId="0" applyNumberFormat="1" applyFont="1" applyFill="1" applyBorder="1" applyAlignment="1" applyProtection="1">
      <alignment horizontal="right" vertical="center" wrapText="1"/>
      <protection locked="0"/>
    </xf>
    <xf numFmtId="49" fontId="4" fillId="16" borderId="19" xfId="0" applyNumberFormat="1" applyFont="1" applyFill="1" applyBorder="1" applyAlignment="1" applyProtection="1">
      <alignment horizontal="center" vertical="center" wrapText="1"/>
      <protection locked="0"/>
    </xf>
    <xf numFmtId="0" fontId="4" fillId="16" borderId="19" xfId="0" applyFont="1" applyFill="1" applyBorder="1" applyAlignment="1" applyProtection="1">
      <alignment horizontal="center" vertical="center" wrapText="1"/>
      <protection locked="0"/>
    </xf>
    <xf numFmtId="3" fontId="4" fillId="16" borderId="19" xfId="0" applyNumberFormat="1" applyFont="1" applyFill="1" applyBorder="1" applyAlignment="1" applyProtection="1">
      <alignment horizontal="center" vertical="center" wrapText="1"/>
      <protection locked="0"/>
    </xf>
    <xf numFmtId="165" fontId="4" fillId="16" borderId="19" xfId="0" applyNumberFormat="1" applyFont="1" applyFill="1" applyBorder="1" applyAlignment="1" applyProtection="1">
      <alignment horizontal="right" vertical="center"/>
      <protection locked="0"/>
    </xf>
    <xf numFmtId="165" fontId="4" fillId="16" borderId="20" xfId="0" applyNumberFormat="1" applyFont="1" applyFill="1" applyBorder="1" applyAlignment="1" applyProtection="1">
      <alignment vertical="center" wrapText="1"/>
      <protection locked="0"/>
    </xf>
    <xf numFmtId="165" fontId="4" fillId="16" borderId="11" xfId="0" applyNumberFormat="1" applyFont="1" applyFill="1" applyBorder="1" applyAlignment="1" applyProtection="1">
      <alignment vertical="center" wrapText="1"/>
      <protection locked="0"/>
    </xf>
    <xf numFmtId="0" fontId="4" fillId="16" borderId="24" xfId="0" applyFont="1" applyFill="1" applyBorder="1" applyAlignment="1" applyProtection="1">
      <alignment horizontal="center" vertical="center"/>
      <protection locked="0"/>
    </xf>
    <xf numFmtId="0" fontId="4" fillId="16" borderId="20" xfId="0" applyFont="1" applyFill="1" applyBorder="1" applyAlignment="1" applyProtection="1">
      <alignment vertical="center" wrapText="1"/>
      <protection locked="0"/>
    </xf>
    <xf numFmtId="0" fontId="11" fillId="16" borderId="20" xfId="0" applyFont="1" applyFill="1" applyBorder="1" applyAlignment="1" applyProtection="1">
      <alignment horizontal="center" vertical="center" wrapText="1"/>
      <protection locked="0"/>
    </xf>
    <xf numFmtId="0" fontId="4" fillId="16" borderId="20" xfId="0" applyFont="1" applyFill="1" applyBorder="1" applyAlignment="1" applyProtection="1">
      <alignment horizontal="center" vertical="center" wrapText="1"/>
      <protection locked="0"/>
    </xf>
    <xf numFmtId="0" fontId="4" fillId="16" borderId="20" xfId="0" applyFont="1" applyFill="1" applyBorder="1" applyAlignment="1" applyProtection="1">
      <alignment horizontal="center" vertical="center"/>
      <protection locked="0"/>
    </xf>
    <xf numFmtId="3" fontId="4" fillId="16" borderId="20" xfId="0" applyNumberFormat="1" applyFont="1" applyFill="1" applyBorder="1" applyAlignment="1" applyProtection="1">
      <alignment horizontal="center" vertical="center" wrapText="1"/>
      <protection locked="0"/>
    </xf>
    <xf numFmtId="0" fontId="4" fillId="16" borderId="20" xfId="0" applyFont="1" applyFill="1" applyBorder="1" applyAlignment="1" applyProtection="1">
      <alignment horizontal="left" vertical="center" wrapText="1"/>
      <protection locked="0"/>
    </xf>
    <xf numFmtId="165" fontId="4" fillId="0" borderId="25" xfId="0" applyNumberFormat="1" applyFont="1" applyBorder="1" applyAlignment="1" applyProtection="1">
      <alignment vertical="center"/>
      <protection locked="0"/>
    </xf>
    <xf numFmtId="0" fontId="3" fillId="0" borderId="27" xfId="0" applyFont="1" applyBorder="1" applyAlignment="1" applyProtection="1">
      <alignment horizontal="left" vertical="center"/>
      <protection locked="0"/>
    </xf>
    <xf numFmtId="0" fontId="12" fillId="0" borderId="27" xfId="0" applyFont="1" applyBorder="1" applyAlignment="1" applyProtection="1">
      <alignment vertical="center"/>
      <protection locked="0"/>
    </xf>
    <xf numFmtId="0" fontId="12" fillId="0" borderId="28" xfId="0" applyFont="1" applyBorder="1" applyAlignment="1" applyProtection="1">
      <alignment vertical="center"/>
      <protection locked="0"/>
    </xf>
    <xf numFmtId="0" fontId="4" fillId="17" borderId="26" xfId="0" applyFont="1" applyFill="1" applyBorder="1" applyAlignment="1" applyProtection="1">
      <alignment horizontal="center" vertical="center"/>
      <protection locked="0"/>
    </xf>
    <xf numFmtId="0" fontId="5" fillId="17" borderId="11" xfId="0" applyFont="1" applyFill="1" applyBorder="1" applyAlignment="1" applyProtection="1">
      <alignment horizontal="left" vertical="center" wrapText="1"/>
      <protection locked="0"/>
    </xf>
    <xf numFmtId="49" fontId="4" fillId="17" borderId="11" xfId="0" applyNumberFormat="1" applyFont="1" applyFill="1" applyBorder="1" applyAlignment="1" applyProtection="1">
      <alignment horizontal="center" vertical="center" wrapText="1"/>
      <protection locked="0"/>
    </xf>
    <xf numFmtId="0" fontId="3" fillId="17" borderId="11" xfId="0" applyFont="1" applyFill="1" applyBorder="1" applyAlignment="1" applyProtection="1">
      <alignment horizontal="center" vertical="center"/>
      <protection locked="0"/>
    </xf>
    <xf numFmtId="3" fontId="4" fillId="17" borderId="11" xfId="0" applyNumberFormat="1" applyFont="1" applyFill="1" applyBorder="1" applyAlignment="1" applyProtection="1">
      <alignment horizontal="center" vertical="center" wrapText="1"/>
      <protection locked="0"/>
    </xf>
    <xf numFmtId="0" fontId="4" fillId="18" borderId="24" xfId="0" applyFont="1" applyFill="1" applyBorder="1" applyAlignment="1" applyProtection="1">
      <alignment horizontal="center" vertical="center"/>
      <protection locked="0"/>
    </xf>
    <xf numFmtId="0" fontId="4" fillId="17" borderId="20" xfId="0" applyFont="1" applyFill="1" applyBorder="1" applyAlignment="1" applyProtection="1">
      <alignment vertical="center" wrapText="1"/>
      <protection locked="0"/>
    </xf>
    <xf numFmtId="49" fontId="4" fillId="17" borderId="20" xfId="0" applyNumberFormat="1" applyFont="1" applyFill="1" applyBorder="1" applyAlignment="1" applyProtection="1">
      <alignment horizontal="center" vertical="center" wrapText="1"/>
      <protection locked="0"/>
    </xf>
    <xf numFmtId="0" fontId="4" fillId="17" borderId="20" xfId="0" applyFont="1" applyFill="1" applyBorder="1" applyAlignment="1" applyProtection="1">
      <alignment horizontal="center" vertical="center"/>
      <protection locked="0"/>
    </xf>
    <xf numFmtId="3" fontId="4" fillId="17" borderId="20" xfId="0" applyNumberFormat="1" applyFont="1" applyFill="1" applyBorder="1" applyAlignment="1" applyProtection="1">
      <alignment horizontal="center" vertical="center"/>
      <protection locked="0"/>
    </xf>
    <xf numFmtId="165" fontId="4" fillId="17" borderId="20" xfId="0" applyNumberFormat="1" applyFont="1" applyFill="1" applyBorder="1" applyAlignment="1" applyProtection="1">
      <alignment vertical="center" wrapText="1"/>
      <protection locked="0"/>
    </xf>
    <xf numFmtId="0" fontId="3" fillId="0" borderId="12" xfId="0" applyFont="1" applyBorder="1" applyProtection="1">
      <protection locked="0"/>
    </xf>
    <xf numFmtId="0" fontId="3" fillId="0" borderId="11" xfId="0" applyFont="1" applyBorder="1" applyProtection="1">
      <protection locked="0"/>
    </xf>
    <xf numFmtId="0" fontId="4" fillId="0" borderId="10" xfId="0" applyFont="1" applyBorder="1" applyProtection="1">
      <protection locked="0"/>
    </xf>
    <xf numFmtId="0" fontId="5" fillId="0" borderId="12" xfId="0" applyFont="1" applyBorder="1" applyAlignment="1" applyProtection="1">
      <alignment horizontal="left" vertical="center" wrapText="1"/>
      <protection locked="0"/>
    </xf>
    <xf numFmtId="165" fontId="5" fillId="3" borderId="16" xfId="1" applyNumberFormat="1" applyFont="1" applyFill="1" applyBorder="1" applyAlignment="1" applyProtection="1">
      <alignment horizontal="right" vertical="center" wrapText="1"/>
      <protection locked="0"/>
    </xf>
    <xf numFmtId="0" fontId="4" fillId="17" borderId="15" xfId="0" applyFont="1" applyFill="1" applyBorder="1" applyAlignment="1" applyProtection="1">
      <alignment horizontal="center" vertical="center"/>
      <protection locked="0"/>
    </xf>
    <xf numFmtId="0" fontId="4" fillId="17" borderId="16" xfId="0" applyFont="1" applyFill="1" applyBorder="1" applyAlignment="1" applyProtection="1">
      <alignment vertical="top" wrapText="1"/>
      <protection locked="0"/>
    </xf>
    <xf numFmtId="0" fontId="4" fillId="17" borderId="27" xfId="0" applyFont="1" applyFill="1" applyBorder="1" applyAlignment="1" applyProtection="1">
      <alignment vertical="top" wrapText="1"/>
      <protection locked="0"/>
    </xf>
    <xf numFmtId="0" fontId="4" fillId="17" borderId="10" xfId="0" applyFont="1" applyFill="1" applyBorder="1" applyAlignment="1" applyProtection="1">
      <alignment vertical="center" wrapText="1"/>
      <protection locked="0"/>
    </xf>
    <xf numFmtId="165" fontId="5" fillId="17" borderId="17" xfId="0" applyNumberFormat="1" applyFont="1" applyFill="1" applyBorder="1" applyAlignment="1" applyProtection="1">
      <alignment horizontal="right" vertical="center" wrapText="1"/>
      <protection locked="0"/>
    </xf>
    <xf numFmtId="0" fontId="5" fillId="19" borderId="26" xfId="0" applyFont="1" applyFill="1" applyBorder="1" applyAlignment="1" applyProtection="1">
      <alignment horizontal="center" vertical="center"/>
      <protection locked="0"/>
    </xf>
    <xf numFmtId="0" fontId="5" fillId="19" borderId="11" xfId="0" applyFont="1" applyFill="1" applyBorder="1" applyAlignment="1" applyProtection="1">
      <alignment horizontal="left" vertical="center" wrapText="1"/>
      <protection locked="0"/>
    </xf>
    <xf numFmtId="0" fontId="5" fillId="19" borderId="11" xfId="0" applyFont="1" applyFill="1" applyBorder="1" applyAlignment="1" applyProtection="1">
      <alignment horizontal="center" vertical="center" wrapText="1"/>
      <protection locked="0"/>
    </xf>
    <xf numFmtId="0" fontId="5" fillId="19" borderId="34" xfId="0" applyFont="1" applyFill="1" applyBorder="1" applyAlignment="1" applyProtection="1">
      <alignment horizontal="center" vertical="center" wrapText="1"/>
      <protection locked="0"/>
    </xf>
    <xf numFmtId="165" fontId="5" fillId="19" borderId="20" xfId="0" applyNumberFormat="1" applyFont="1" applyFill="1" applyBorder="1" applyAlignment="1" applyProtection="1">
      <alignment horizontal="right" vertical="center" wrapText="1"/>
      <protection locked="0"/>
    </xf>
    <xf numFmtId="167" fontId="5" fillId="20" borderId="12" xfId="0" applyNumberFormat="1" applyFont="1" applyFill="1" applyBorder="1" applyAlignment="1" applyProtection="1">
      <alignment horizontal="right" vertical="center" wrapText="1"/>
      <protection locked="0"/>
    </xf>
    <xf numFmtId="0" fontId="15" fillId="22" borderId="37" xfId="0" applyFont="1" applyFill="1" applyBorder="1" applyAlignment="1" applyProtection="1">
      <alignment horizontal="center" vertical="center"/>
      <protection locked="0"/>
    </xf>
    <xf numFmtId="0" fontId="15" fillId="22" borderId="35" xfId="0" applyFont="1" applyFill="1" applyBorder="1" applyAlignment="1" applyProtection="1">
      <alignment horizontal="left" vertical="center"/>
      <protection locked="0"/>
    </xf>
    <xf numFmtId="3" fontId="15" fillId="22" borderId="38" xfId="0" applyNumberFormat="1" applyFont="1" applyFill="1" applyBorder="1" applyAlignment="1" applyProtection="1">
      <alignment horizontal="center" vertical="center"/>
      <protection locked="0"/>
    </xf>
    <xf numFmtId="167" fontId="15" fillId="22" borderId="14" xfId="0" applyNumberFormat="1" applyFont="1" applyFill="1" applyBorder="1" applyAlignment="1" applyProtection="1">
      <alignment vertical="center"/>
      <protection locked="0"/>
    </xf>
    <xf numFmtId="167" fontId="15" fillId="22" borderId="40" xfId="0" applyNumberFormat="1" applyFont="1" applyFill="1" applyBorder="1" applyAlignment="1" applyProtection="1">
      <alignment vertical="center"/>
      <protection locked="0"/>
    </xf>
    <xf numFmtId="0" fontId="16" fillId="21" borderId="29" xfId="0" applyFont="1" applyFill="1" applyBorder="1" applyAlignment="1" applyProtection="1">
      <alignment horizontal="center" vertical="center"/>
      <protection locked="0"/>
    </xf>
    <xf numFmtId="0" fontId="16" fillId="21" borderId="27" xfId="0" applyFont="1" applyFill="1" applyBorder="1" applyAlignment="1" applyProtection="1">
      <alignment horizontal="left" vertical="center" wrapText="1"/>
      <protection locked="0"/>
    </xf>
    <xf numFmtId="0" fontId="16" fillId="21" borderId="27" xfId="0" applyFont="1" applyFill="1" applyBorder="1" applyAlignment="1" applyProtection="1">
      <alignment horizontal="center" vertical="center" wrapText="1"/>
      <protection locked="0"/>
    </xf>
    <xf numFmtId="0" fontId="16" fillId="21" borderId="36" xfId="0" applyFont="1" applyFill="1" applyBorder="1" applyAlignment="1" applyProtection="1">
      <alignment horizontal="center" vertical="center" wrapText="1"/>
      <protection locked="0"/>
    </xf>
    <xf numFmtId="165" fontId="16" fillId="21" borderId="20" xfId="0" applyNumberFormat="1" applyFont="1" applyFill="1" applyBorder="1" applyAlignment="1" applyProtection="1">
      <alignment horizontal="right" vertical="center" wrapText="1"/>
      <protection locked="0"/>
    </xf>
    <xf numFmtId="0" fontId="13" fillId="0" borderId="0" xfId="0" applyFont="1"/>
    <xf numFmtId="165" fontId="17" fillId="0" borderId="0" xfId="0" applyNumberFormat="1" applyFont="1" applyAlignment="1">
      <alignment horizontal="right"/>
    </xf>
    <xf numFmtId="165" fontId="16" fillId="0" borderId="0" xfId="0" applyNumberFormat="1" applyFont="1" applyAlignment="1">
      <alignment horizontal="right"/>
    </xf>
    <xf numFmtId="165" fontId="18" fillId="0" borderId="0" xfId="0" applyNumberFormat="1" applyFont="1"/>
    <xf numFmtId="165" fontId="22" fillId="24" borderId="19" xfId="0" applyNumberFormat="1" applyFont="1" applyFill="1" applyBorder="1" applyAlignment="1">
      <alignment horizontal="center" vertical="center"/>
    </xf>
    <xf numFmtId="165" fontId="22" fillId="0" borderId="19" xfId="0" applyNumberFormat="1" applyFont="1" applyBorder="1" applyAlignment="1">
      <alignment horizontal="center" vertical="center"/>
    </xf>
    <xf numFmtId="0" fontId="22" fillId="0" borderId="19" xfId="0" applyFont="1" applyBorder="1" applyAlignment="1">
      <alignment horizontal="center" vertical="center"/>
    </xf>
    <xf numFmtId="0" fontId="22" fillId="0" borderId="19"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0" xfId="0" applyFont="1" applyBorder="1" applyAlignment="1">
      <alignment horizontal="center" vertical="center" wrapText="1"/>
    </xf>
    <xf numFmtId="0" fontId="19" fillId="0" borderId="34" xfId="0" applyFont="1" applyBorder="1" applyAlignment="1">
      <alignment horizontal="center" vertical="center" wrapText="1"/>
    </xf>
    <xf numFmtId="0" fontId="21" fillId="0" borderId="19" xfId="0" applyFont="1" applyBorder="1" applyAlignment="1">
      <alignment horizontal="center" vertical="center" wrapText="1"/>
    </xf>
    <xf numFmtId="165" fontId="14" fillId="0" borderId="0" xfId="0" applyNumberFormat="1" applyFont="1" applyAlignment="1">
      <alignment horizontal="right"/>
    </xf>
    <xf numFmtId="3" fontId="4" fillId="4" borderId="19" xfId="0" applyNumberFormat="1" applyFont="1" applyFill="1" applyBorder="1" applyAlignment="1" applyProtection="1">
      <alignment horizontal="center" vertical="center" wrapText="1"/>
      <protection locked="0"/>
    </xf>
    <xf numFmtId="3" fontId="4" fillId="7" borderId="19" xfId="0" applyNumberFormat="1" applyFont="1" applyFill="1" applyBorder="1" applyAlignment="1" applyProtection="1">
      <alignment horizontal="center" vertical="center"/>
      <protection locked="0"/>
    </xf>
    <xf numFmtId="3" fontId="4" fillId="16" borderId="19" xfId="0" applyNumberFormat="1" applyFont="1" applyFill="1" applyBorder="1" applyAlignment="1" applyProtection="1">
      <alignment horizontal="center" vertical="center"/>
      <protection locked="0"/>
    </xf>
    <xf numFmtId="166" fontId="5" fillId="3" borderId="16" xfId="1" applyNumberFormat="1" applyFont="1" applyFill="1" applyBorder="1" applyAlignment="1" applyProtection="1">
      <alignment horizontal="center" vertical="center" wrapText="1"/>
      <protection locked="0"/>
    </xf>
    <xf numFmtId="165" fontId="4" fillId="4" borderId="10" xfId="0" applyNumberFormat="1" applyFont="1" applyFill="1" applyBorder="1" applyAlignment="1" applyProtection="1">
      <alignment vertical="center" wrapText="1"/>
      <protection locked="0"/>
    </xf>
    <xf numFmtId="165" fontId="4" fillId="5" borderId="10" xfId="0" applyNumberFormat="1" applyFont="1" applyFill="1" applyBorder="1" applyAlignment="1" applyProtection="1">
      <alignment vertical="center" wrapText="1"/>
      <protection locked="0"/>
    </xf>
    <xf numFmtId="165" fontId="4" fillId="7" borderId="21" xfId="0" applyNumberFormat="1" applyFont="1" applyFill="1" applyBorder="1" applyAlignment="1" applyProtection="1">
      <alignment vertical="center" wrapText="1"/>
      <protection locked="0"/>
    </xf>
    <xf numFmtId="165" fontId="4" fillId="7" borderId="10" xfId="0" applyNumberFormat="1" applyFont="1" applyFill="1" applyBorder="1" applyAlignment="1" applyProtection="1">
      <alignment vertical="center" wrapText="1"/>
      <protection locked="0"/>
    </xf>
    <xf numFmtId="165" fontId="4" fillId="9" borderId="21" xfId="0" applyNumberFormat="1" applyFont="1" applyFill="1" applyBorder="1" applyAlignment="1" applyProtection="1">
      <alignment vertical="center" wrapText="1"/>
      <protection locked="0"/>
    </xf>
    <xf numFmtId="165" fontId="4" fillId="9" borderId="10" xfId="0" applyNumberFormat="1" applyFont="1" applyFill="1" applyBorder="1" applyAlignment="1" applyProtection="1">
      <alignment vertical="center" wrapText="1"/>
      <protection locked="0"/>
    </xf>
    <xf numFmtId="165" fontId="4" fillId="14" borderId="10" xfId="0" applyNumberFormat="1" applyFont="1" applyFill="1" applyBorder="1" applyAlignment="1" applyProtection="1">
      <alignment vertical="center" wrapText="1"/>
      <protection locked="0"/>
    </xf>
    <xf numFmtId="3" fontId="7" fillId="4" borderId="19" xfId="2" applyNumberFormat="1" applyFont="1" applyFill="1" applyBorder="1" applyAlignment="1" applyProtection="1">
      <alignment horizontal="center" vertical="center" wrapText="1"/>
      <protection locked="0"/>
    </xf>
    <xf numFmtId="165" fontId="4" fillId="17" borderId="20" xfId="0" applyNumberFormat="1" applyFont="1" applyFill="1" applyBorder="1" applyAlignment="1" applyProtection="1">
      <alignment horizontal="right" vertical="center" wrapText="1"/>
      <protection locked="0"/>
    </xf>
    <xf numFmtId="168" fontId="4" fillId="17" borderId="20" xfId="0" applyNumberFormat="1" applyFont="1" applyFill="1" applyBorder="1" applyAlignment="1" applyProtection="1">
      <alignment horizontal="center" vertical="center" wrapText="1"/>
      <protection locked="0"/>
    </xf>
    <xf numFmtId="168" fontId="4" fillId="17" borderId="11" xfId="0" applyNumberFormat="1" applyFont="1" applyFill="1" applyBorder="1" applyAlignment="1" applyProtection="1">
      <alignment horizontal="center" vertical="center"/>
      <protection locked="0"/>
    </xf>
    <xf numFmtId="0" fontId="3" fillId="0" borderId="10" xfId="0" applyFont="1" applyBorder="1" applyAlignment="1" applyProtection="1">
      <alignment vertical="top"/>
      <protection locked="0"/>
    </xf>
    <xf numFmtId="0" fontId="3" fillId="0" borderId="20" xfId="0" applyFont="1" applyBorder="1" applyAlignment="1" applyProtection="1">
      <alignment vertical="top" wrapText="1"/>
      <protection locked="0"/>
    </xf>
    <xf numFmtId="0" fontId="3" fillId="0" borderId="20" xfId="0" applyFont="1" applyBorder="1" applyAlignment="1" applyProtection="1">
      <alignment horizontal="center" vertical="center"/>
      <protection locked="0"/>
    </xf>
    <xf numFmtId="165" fontId="3" fillId="0" borderId="20" xfId="0" applyNumberFormat="1" applyFont="1" applyBorder="1" applyAlignment="1" applyProtection="1">
      <alignment vertical="top" wrapText="1"/>
      <protection locked="0"/>
    </xf>
    <xf numFmtId="165" fontId="5" fillId="17" borderId="20" xfId="0" applyNumberFormat="1" applyFont="1" applyFill="1" applyBorder="1" applyAlignment="1" applyProtection="1">
      <alignment horizontal="right" vertical="center" wrapText="1"/>
      <protection locked="0"/>
    </xf>
    <xf numFmtId="0" fontId="4" fillId="3" borderId="15" xfId="0" applyFont="1" applyFill="1" applyBorder="1" applyAlignment="1" applyProtection="1">
      <alignment horizontal="center" vertical="center"/>
      <protection locked="0"/>
    </xf>
    <xf numFmtId="0" fontId="3" fillId="3" borderId="16" xfId="0" applyFont="1" applyFill="1" applyBorder="1" applyAlignment="1" applyProtection="1">
      <alignment horizontal="center" vertical="center"/>
      <protection locked="0"/>
    </xf>
    <xf numFmtId="165" fontId="5" fillId="3" borderId="17" xfId="1" applyNumberFormat="1" applyFont="1" applyFill="1" applyBorder="1" applyAlignment="1" applyProtection="1">
      <alignment horizontal="right" vertical="center" wrapText="1"/>
      <protection locked="0"/>
    </xf>
    <xf numFmtId="165" fontId="4" fillId="17" borderId="11" xfId="0" applyNumberFormat="1" applyFont="1" applyFill="1" applyBorder="1" applyAlignment="1" applyProtection="1">
      <alignment vertical="center" wrapText="1"/>
      <protection locked="0"/>
    </xf>
    <xf numFmtId="165" fontId="3" fillId="0" borderId="20" xfId="0" applyNumberFormat="1" applyFont="1" applyBorder="1" applyAlignment="1" applyProtection="1">
      <alignment vertical="center" wrapText="1"/>
      <protection locked="0"/>
    </xf>
    <xf numFmtId="165" fontId="28" fillId="0" borderId="0" xfId="0" applyNumberFormat="1" applyFont="1"/>
    <xf numFmtId="165" fontId="5" fillId="21" borderId="20" xfId="0" applyNumberFormat="1" applyFont="1" applyFill="1" applyBorder="1" applyAlignment="1" applyProtection="1">
      <alignment horizontal="right" vertical="center" wrapText="1"/>
      <protection locked="0"/>
    </xf>
    <xf numFmtId="0" fontId="27" fillId="0" borderId="11" xfId="0" applyFont="1" applyBorder="1" applyAlignment="1" applyProtection="1">
      <alignment vertical="top" wrapText="1"/>
      <protection locked="0"/>
    </xf>
    <xf numFmtId="165" fontId="4" fillId="13" borderId="10" xfId="0" applyNumberFormat="1" applyFont="1" applyFill="1" applyBorder="1" applyAlignment="1" applyProtection="1">
      <alignment vertical="center" wrapText="1"/>
      <protection locked="0"/>
    </xf>
    <xf numFmtId="0" fontId="27" fillId="0" borderId="11" xfId="0" applyFont="1" applyBorder="1" applyAlignment="1" applyProtection="1">
      <alignment vertical="top"/>
      <protection locked="0"/>
    </xf>
    <xf numFmtId="0" fontId="2" fillId="0" borderId="27" xfId="0" applyFont="1" applyBorder="1" applyAlignment="1" applyProtection="1">
      <alignment vertical="center"/>
      <protection locked="0"/>
    </xf>
    <xf numFmtId="165" fontId="5" fillId="0" borderId="0" xfId="0" applyNumberFormat="1" applyFont="1" applyAlignment="1">
      <alignment horizontal="right"/>
    </xf>
    <xf numFmtId="0" fontId="27" fillId="0" borderId="0" xfId="0" applyFont="1"/>
    <xf numFmtId="165" fontId="29" fillId="0" borderId="0" xfId="0" applyNumberFormat="1" applyFont="1"/>
    <xf numFmtId="165" fontId="30" fillId="0" borderId="0" xfId="0" applyNumberFormat="1" applyFont="1"/>
    <xf numFmtId="0" fontId="4" fillId="14" borderId="20" xfId="0" applyFont="1" applyFill="1" applyBorder="1" applyAlignment="1" applyProtection="1">
      <alignment horizontal="center" wrapText="1"/>
      <protection locked="0"/>
    </xf>
    <xf numFmtId="165" fontId="4" fillId="11" borderId="20" xfId="0" applyNumberFormat="1" applyFont="1" applyFill="1" applyBorder="1" applyAlignment="1" applyProtection="1">
      <alignment horizontal="right" vertical="center" wrapText="1"/>
      <protection locked="0"/>
    </xf>
    <xf numFmtId="0" fontId="4" fillId="2" borderId="46" xfId="0" applyFont="1" applyFill="1" applyBorder="1" applyAlignment="1" applyProtection="1">
      <alignment horizontal="center" vertical="center" wrapText="1"/>
      <protection locked="0"/>
    </xf>
    <xf numFmtId="0" fontId="4" fillId="2" borderId="49" xfId="0" applyFont="1" applyFill="1" applyBorder="1" applyAlignment="1" applyProtection="1">
      <alignment horizontal="center" vertical="center" wrapText="1"/>
      <protection locked="0"/>
    </xf>
    <xf numFmtId="165" fontId="4" fillId="3" borderId="20" xfId="0" applyNumberFormat="1" applyFont="1" applyFill="1" applyBorder="1" applyAlignment="1" applyProtection="1">
      <alignment horizontal="right" vertical="center" wrapText="1"/>
      <protection locked="0"/>
    </xf>
    <xf numFmtId="165" fontId="4" fillId="9" borderId="20" xfId="0" applyNumberFormat="1" applyFont="1" applyFill="1" applyBorder="1" applyAlignment="1" applyProtection="1">
      <alignment vertical="center"/>
      <protection locked="0"/>
    </xf>
    <xf numFmtId="165" fontId="4" fillId="9" borderId="10" xfId="0" applyNumberFormat="1" applyFont="1" applyFill="1" applyBorder="1" applyAlignment="1" applyProtection="1">
      <alignment horizontal="right" vertical="center"/>
      <protection locked="0"/>
    </xf>
    <xf numFmtId="167" fontId="16" fillId="22" borderId="25" xfId="0" applyNumberFormat="1" applyFont="1" applyFill="1" applyBorder="1" applyAlignment="1" applyProtection="1">
      <alignment horizontal="right" vertical="center" wrapText="1"/>
      <protection locked="0"/>
    </xf>
    <xf numFmtId="0" fontId="3" fillId="0" borderId="12" xfId="0" applyFont="1" applyBorder="1" applyAlignment="1" applyProtection="1">
      <alignment vertical="center"/>
      <protection locked="0"/>
    </xf>
    <xf numFmtId="168" fontId="4" fillId="5" borderId="20" xfId="0" applyNumberFormat="1" applyFont="1" applyFill="1" applyBorder="1" applyAlignment="1" applyProtection="1">
      <alignment horizontal="center" vertical="center" wrapText="1"/>
      <protection locked="0"/>
    </xf>
    <xf numFmtId="0" fontId="4" fillId="9" borderId="20" xfId="0" applyFont="1" applyFill="1" applyBorder="1" applyAlignment="1" applyProtection="1">
      <alignment horizontal="center" vertical="center" wrapText="1" shrinkToFit="1"/>
      <protection locked="0"/>
    </xf>
    <xf numFmtId="165" fontId="4" fillId="26" borderId="20" xfId="0" applyNumberFormat="1" applyFont="1" applyFill="1" applyBorder="1" applyAlignment="1" applyProtection="1">
      <alignment vertical="center" wrapText="1"/>
      <protection locked="0"/>
    </xf>
    <xf numFmtId="0" fontId="0" fillId="0" borderId="16" xfId="0" applyBorder="1" applyAlignment="1" applyProtection="1">
      <alignment vertical="top"/>
      <protection locked="0"/>
    </xf>
    <xf numFmtId="0" fontId="27" fillId="0" borderId="16" xfId="0" applyFont="1" applyBorder="1" applyAlignment="1" applyProtection="1">
      <alignment vertical="top"/>
      <protection locked="0"/>
    </xf>
    <xf numFmtId="165" fontId="9" fillId="26" borderId="11" xfId="0" applyNumberFormat="1" applyFont="1" applyFill="1" applyBorder="1" applyAlignment="1" applyProtection="1">
      <alignment vertical="center" wrapText="1"/>
      <protection locked="0"/>
    </xf>
    <xf numFmtId="0" fontId="4" fillId="0" borderId="26"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4" fillId="16" borderId="18" xfId="0" applyFont="1" applyFill="1" applyBorder="1" applyAlignment="1" applyProtection="1">
      <alignment horizontal="center" vertical="center"/>
      <protection locked="0"/>
    </xf>
    <xf numFmtId="0" fontId="4" fillId="16" borderId="19" xfId="0" applyFont="1" applyFill="1" applyBorder="1" applyAlignment="1" applyProtection="1">
      <alignment vertical="center" wrapText="1"/>
      <protection locked="0"/>
    </xf>
    <xf numFmtId="165" fontId="4" fillId="16" borderId="11" xfId="0" applyNumberFormat="1" applyFont="1" applyFill="1" applyBorder="1" applyAlignment="1" applyProtection="1">
      <alignment horizontal="right" vertical="center" wrapText="1"/>
      <protection locked="0"/>
    </xf>
    <xf numFmtId="0" fontId="4" fillId="16" borderId="26" xfId="0" applyFont="1" applyFill="1" applyBorder="1" applyAlignment="1" applyProtection="1">
      <alignment horizontal="center" vertical="center"/>
      <protection locked="0"/>
    </xf>
    <xf numFmtId="0" fontId="5" fillId="16" borderId="11" xfId="0" applyFont="1" applyFill="1" applyBorder="1" applyAlignment="1" applyProtection="1">
      <alignment vertical="center"/>
      <protection locked="0"/>
    </xf>
    <xf numFmtId="49" fontId="4" fillId="16" borderId="11" xfId="0" applyNumberFormat="1" applyFont="1" applyFill="1" applyBorder="1" applyAlignment="1" applyProtection="1">
      <alignment horizontal="center" vertical="center"/>
      <protection locked="0"/>
    </xf>
    <xf numFmtId="0" fontId="3" fillId="16" borderId="11" xfId="0" applyFont="1" applyFill="1" applyBorder="1" applyAlignment="1" applyProtection="1">
      <alignment horizontal="center" vertical="center"/>
      <protection locked="0"/>
    </xf>
    <xf numFmtId="3" fontId="4" fillId="16" borderId="11" xfId="0" applyNumberFormat="1" applyFont="1" applyFill="1" applyBorder="1" applyAlignment="1" applyProtection="1">
      <alignment horizontal="center" vertical="center" wrapText="1"/>
      <protection locked="0"/>
    </xf>
    <xf numFmtId="165" fontId="4" fillId="16" borderId="20" xfId="0" applyNumberFormat="1" applyFont="1" applyFill="1" applyBorder="1" applyAlignment="1" applyProtection="1">
      <alignment horizontal="right" vertical="center" wrapText="1"/>
      <protection locked="0"/>
    </xf>
    <xf numFmtId="0" fontId="4" fillId="0" borderId="0" xfId="0" applyFont="1" applyAlignment="1" applyProtection="1">
      <alignment horizontal="center" vertical="center"/>
      <protection locked="0"/>
    </xf>
    <xf numFmtId="165" fontId="0" fillId="0" borderId="0" xfId="0" applyNumberFormat="1"/>
    <xf numFmtId="165" fontId="4" fillId="26" borderId="20" xfId="0" applyNumberFormat="1" applyFont="1" applyFill="1" applyBorder="1" applyAlignment="1" applyProtection="1">
      <alignment horizontal="right" vertical="center" wrapText="1"/>
      <protection locked="0"/>
    </xf>
    <xf numFmtId="0" fontId="4" fillId="26" borderId="24" xfId="0" applyFont="1" applyFill="1" applyBorder="1" applyAlignment="1" applyProtection="1">
      <alignment horizontal="center" vertical="center"/>
      <protection locked="0"/>
    </xf>
    <xf numFmtId="0" fontId="4" fillId="26" borderId="20" xfId="0" applyFont="1" applyFill="1" applyBorder="1" applyAlignment="1" applyProtection="1">
      <alignment vertical="center"/>
      <protection locked="0"/>
    </xf>
    <xf numFmtId="49" fontId="4" fillId="26" borderId="20" xfId="0" applyNumberFormat="1" applyFont="1" applyFill="1" applyBorder="1" applyAlignment="1" applyProtection="1">
      <alignment horizontal="center" vertical="center" wrapText="1"/>
      <protection locked="0"/>
    </xf>
    <xf numFmtId="0" fontId="4" fillId="26" borderId="20" xfId="0" applyFont="1" applyFill="1" applyBorder="1" applyAlignment="1" applyProtection="1">
      <alignment horizontal="center" vertical="center" wrapText="1"/>
      <protection locked="0"/>
    </xf>
    <xf numFmtId="3" fontId="4" fillId="26" borderId="20" xfId="0" applyNumberFormat="1" applyFont="1" applyFill="1" applyBorder="1" applyAlignment="1" applyProtection="1">
      <alignment horizontal="center" vertical="center"/>
      <protection locked="0"/>
    </xf>
    <xf numFmtId="165" fontId="4" fillId="26" borderId="20" xfId="0" applyNumberFormat="1" applyFont="1" applyFill="1" applyBorder="1" applyAlignment="1" applyProtection="1">
      <alignment horizontal="right" vertical="center"/>
      <protection locked="0"/>
    </xf>
    <xf numFmtId="165" fontId="4" fillId="26" borderId="10" xfId="0" applyNumberFormat="1" applyFont="1" applyFill="1" applyBorder="1" applyAlignment="1" applyProtection="1">
      <alignment vertical="center" wrapText="1"/>
      <protection locked="0"/>
    </xf>
    <xf numFmtId="165" fontId="4" fillId="26" borderId="34" xfId="0" applyNumberFormat="1" applyFont="1" applyFill="1" applyBorder="1" applyAlignment="1" applyProtection="1">
      <alignment horizontal="right" vertical="center" wrapText="1"/>
      <protection locked="0"/>
    </xf>
    <xf numFmtId="0" fontId="4" fillId="26" borderId="20" xfId="0" applyFont="1" applyFill="1" applyBorder="1" applyAlignment="1" applyProtection="1">
      <alignment vertical="center" wrapText="1"/>
      <protection locked="0"/>
    </xf>
    <xf numFmtId="0" fontId="4" fillId="26" borderId="19" xfId="0" applyFont="1" applyFill="1" applyBorder="1" applyAlignment="1" applyProtection="1">
      <alignment horizontal="center" vertical="center" wrapText="1"/>
      <protection locked="0"/>
    </xf>
    <xf numFmtId="3" fontId="4" fillId="26" borderId="20" xfId="0" applyNumberFormat="1" applyFont="1" applyFill="1" applyBorder="1" applyAlignment="1" applyProtection="1">
      <alignment horizontal="center" vertical="center" wrapText="1"/>
      <protection locked="0"/>
    </xf>
    <xf numFmtId="0" fontId="4" fillId="26" borderId="19" xfId="0" applyFont="1" applyFill="1" applyBorder="1" applyAlignment="1" applyProtection="1">
      <alignment vertical="center" wrapText="1"/>
      <protection locked="0"/>
    </xf>
    <xf numFmtId="3" fontId="4" fillId="26" borderId="19" xfId="0" applyNumberFormat="1" applyFont="1" applyFill="1" applyBorder="1" applyAlignment="1" applyProtection="1">
      <alignment horizontal="center" vertical="center" wrapText="1"/>
      <protection locked="0"/>
    </xf>
    <xf numFmtId="0" fontId="4" fillId="26" borderId="20" xfId="0" applyFont="1" applyFill="1" applyBorder="1" applyAlignment="1" applyProtection="1">
      <alignment horizontal="center" vertical="center"/>
      <protection locked="0"/>
    </xf>
    <xf numFmtId="165" fontId="4" fillId="26" borderId="50" xfId="0" applyNumberFormat="1" applyFont="1" applyFill="1" applyBorder="1" applyAlignment="1" applyProtection="1">
      <alignment horizontal="right" vertical="center" wrapText="1"/>
      <protection locked="0"/>
    </xf>
    <xf numFmtId="0" fontId="4" fillId="26" borderId="19" xfId="0" applyFont="1" applyFill="1" applyBorder="1" applyAlignment="1" applyProtection="1">
      <alignment horizontal="left" vertical="center" wrapText="1"/>
      <protection locked="0"/>
    </xf>
    <xf numFmtId="49" fontId="4" fillId="26" borderId="19" xfId="0" applyNumberFormat="1" applyFont="1" applyFill="1" applyBorder="1" applyAlignment="1" applyProtection="1">
      <alignment horizontal="center" vertical="center" wrapText="1"/>
      <protection locked="0"/>
    </xf>
    <xf numFmtId="0" fontId="4" fillId="26" borderId="19" xfId="0" applyFont="1" applyFill="1" applyBorder="1" applyAlignment="1" applyProtection="1">
      <alignment horizontal="center" vertical="center"/>
      <protection locked="0"/>
    </xf>
    <xf numFmtId="0" fontId="32" fillId="27" borderId="20" xfId="0" applyFont="1" applyFill="1" applyBorder="1" applyAlignment="1" applyProtection="1">
      <alignment vertical="center"/>
      <protection locked="0"/>
    </xf>
    <xf numFmtId="0" fontId="22" fillId="23" borderId="19" xfId="0" applyFont="1" applyFill="1" applyBorder="1" applyAlignment="1">
      <alignment horizontal="center" vertical="center"/>
    </xf>
    <xf numFmtId="0" fontId="22" fillId="23" borderId="19" xfId="0" applyFont="1" applyFill="1" applyBorder="1" applyAlignment="1">
      <alignment horizontal="center" vertical="center" wrapText="1"/>
    </xf>
    <xf numFmtId="165" fontId="22" fillId="23" borderId="19" xfId="0" applyNumberFormat="1" applyFont="1" applyFill="1" applyBorder="1" applyAlignment="1">
      <alignment horizontal="center" vertical="center"/>
    </xf>
    <xf numFmtId="165" fontId="4" fillId="9" borderId="20" xfId="0" applyNumberFormat="1" applyFont="1" applyFill="1" applyBorder="1" applyAlignment="1" applyProtection="1">
      <alignment horizontal="center" vertical="center" wrapText="1"/>
      <protection locked="0"/>
    </xf>
    <xf numFmtId="0" fontId="4" fillId="26" borderId="18" xfId="0" applyFont="1" applyFill="1" applyBorder="1" applyAlignment="1" applyProtection="1">
      <alignment horizontal="center" vertical="center"/>
      <protection locked="0"/>
    </xf>
    <xf numFmtId="0" fontId="4" fillId="26" borderId="26" xfId="0" applyFont="1" applyFill="1" applyBorder="1" applyAlignment="1" applyProtection="1">
      <alignment vertical="center"/>
      <protection locked="0"/>
    </xf>
    <xf numFmtId="0" fontId="5" fillId="26" borderId="11" xfId="0" applyFont="1" applyFill="1" applyBorder="1" applyAlignment="1" applyProtection="1">
      <alignment vertical="center"/>
      <protection locked="0"/>
    </xf>
    <xf numFmtId="49" fontId="4" fillId="26" borderId="11" xfId="0" applyNumberFormat="1" applyFont="1" applyFill="1" applyBorder="1" applyAlignment="1" applyProtection="1">
      <alignment horizontal="center" vertical="center"/>
      <protection locked="0"/>
    </xf>
    <xf numFmtId="0" fontId="4" fillId="26" borderId="11" xfId="0" applyFont="1" applyFill="1" applyBorder="1" applyAlignment="1" applyProtection="1">
      <alignment horizontal="center" vertical="center"/>
      <protection locked="0"/>
    </xf>
    <xf numFmtId="3" fontId="4" fillId="26" borderId="11" xfId="0" applyNumberFormat="1" applyFont="1" applyFill="1" applyBorder="1" applyAlignment="1" applyProtection="1">
      <alignment horizontal="center" vertical="center" wrapText="1"/>
      <protection locked="0"/>
    </xf>
    <xf numFmtId="0" fontId="4" fillId="13" borderId="18" xfId="0" applyFont="1" applyFill="1" applyBorder="1" applyAlignment="1" applyProtection="1">
      <alignment horizontal="center" vertical="center"/>
      <protection locked="0"/>
    </xf>
    <xf numFmtId="165" fontId="4" fillId="7" borderId="20" xfId="0" applyNumberFormat="1" applyFont="1" applyFill="1" applyBorder="1" applyAlignment="1" applyProtection="1">
      <alignment vertical="center"/>
      <protection locked="0"/>
    </xf>
    <xf numFmtId="0" fontId="4" fillId="0" borderId="15" xfId="0" applyFont="1" applyBorder="1" applyAlignment="1" applyProtection="1">
      <alignment horizontal="center" vertical="center"/>
      <protection locked="0"/>
    </xf>
    <xf numFmtId="165" fontId="4" fillId="0" borderId="11" xfId="0" applyNumberFormat="1" applyFont="1" applyBorder="1" applyAlignment="1" applyProtection="1">
      <alignment vertical="center"/>
      <protection locked="0"/>
    </xf>
    <xf numFmtId="0" fontId="4" fillId="9" borderId="24" xfId="0" applyFont="1" applyFill="1" applyBorder="1" applyAlignment="1" applyProtection="1">
      <alignment horizontal="center" vertical="center"/>
      <protection locked="0"/>
    </xf>
    <xf numFmtId="165" fontId="4" fillId="9" borderId="22" xfId="0" applyNumberFormat="1" applyFont="1" applyFill="1" applyBorder="1" applyAlignment="1" applyProtection="1">
      <alignment horizontal="right" vertical="center"/>
      <protection locked="0"/>
    </xf>
    <xf numFmtId="165" fontId="4" fillId="0" borderId="34" xfId="0" applyNumberFormat="1" applyFont="1" applyBorder="1" applyAlignment="1" applyProtection="1">
      <alignment vertical="center"/>
      <protection locked="0"/>
    </xf>
    <xf numFmtId="0" fontId="3" fillId="0" borderId="12" xfId="0" applyFont="1" applyBorder="1" applyAlignment="1" applyProtection="1">
      <alignment horizontal="justify" vertical="center" wrapText="1"/>
      <protection locked="0"/>
    </xf>
    <xf numFmtId="0" fontId="0" fillId="0" borderId="11" xfId="0" applyBorder="1" applyAlignment="1">
      <alignment vertical="center" wrapText="1"/>
    </xf>
    <xf numFmtId="165" fontId="24" fillId="23" borderId="19" xfId="0" applyNumberFormat="1" applyFont="1" applyFill="1" applyBorder="1" applyAlignment="1">
      <alignment horizontal="center" vertical="center"/>
    </xf>
    <xf numFmtId="165" fontId="13" fillId="0" borderId="0" xfId="0" applyNumberFormat="1" applyFont="1"/>
    <xf numFmtId="0" fontId="4" fillId="29" borderId="46" xfId="0" applyFont="1" applyFill="1" applyBorder="1" applyAlignment="1" applyProtection="1">
      <alignment horizontal="center" vertical="center" wrapText="1"/>
      <protection locked="0"/>
    </xf>
    <xf numFmtId="165" fontId="4" fillId="29" borderId="20" xfId="0" applyNumberFormat="1" applyFont="1" applyFill="1" applyBorder="1" applyAlignment="1" applyProtection="1">
      <alignment horizontal="right" vertical="center" wrapText="1"/>
      <protection locked="0"/>
    </xf>
    <xf numFmtId="165" fontId="4" fillId="29" borderId="10" xfId="0" applyNumberFormat="1" applyFont="1" applyFill="1" applyBorder="1" applyAlignment="1" applyProtection="1">
      <alignment horizontal="right" vertical="center"/>
      <protection locked="0"/>
    </xf>
    <xf numFmtId="0" fontId="3" fillId="29" borderId="11" xfId="0" applyFont="1" applyFill="1" applyBorder="1" applyAlignment="1" applyProtection="1">
      <alignment vertical="top" wrapText="1"/>
      <protection locked="0"/>
    </xf>
    <xf numFmtId="0" fontId="8" fillId="29" borderId="11" xfId="0" applyFont="1" applyFill="1" applyBorder="1" applyAlignment="1" applyProtection="1">
      <alignment vertical="top" wrapText="1"/>
      <protection locked="0"/>
    </xf>
    <xf numFmtId="165" fontId="4" fillId="29" borderId="20" xfId="0" applyNumberFormat="1" applyFont="1" applyFill="1" applyBorder="1" applyAlignment="1" applyProtection="1">
      <alignment horizontal="right" vertical="center"/>
      <protection locked="0"/>
    </xf>
    <xf numFmtId="0" fontId="3" fillId="29" borderId="11" xfId="0" applyFont="1" applyFill="1" applyBorder="1" applyAlignment="1" applyProtection="1">
      <alignment horizontal="left" vertical="top" wrapText="1"/>
      <protection locked="0"/>
    </xf>
    <xf numFmtId="165" fontId="4" fillId="29" borderId="11" xfId="0" applyNumberFormat="1" applyFont="1" applyFill="1" applyBorder="1" applyAlignment="1" applyProtection="1">
      <alignment horizontal="right" vertical="center"/>
      <protection locked="0"/>
    </xf>
    <xf numFmtId="0" fontId="3" fillId="29" borderId="11" xfId="0" applyFont="1" applyFill="1" applyBorder="1" applyAlignment="1" applyProtection="1">
      <alignment vertical="center" wrapText="1"/>
      <protection locked="0"/>
    </xf>
    <xf numFmtId="165" fontId="4" fillId="29" borderId="20" xfId="0" applyNumberFormat="1" applyFont="1" applyFill="1" applyBorder="1" applyAlignment="1" applyProtection="1">
      <alignment vertical="center"/>
      <protection locked="0"/>
    </xf>
    <xf numFmtId="0" fontId="4" fillId="29" borderId="11" xfId="0" applyFont="1" applyFill="1" applyBorder="1" applyAlignment="1" applyProtection="1">
      <alignment vertical="top" wrapText="1"/>
      <protection locked="0"/>
    </xf>
    <xf numFmtId="165" fontId="4" fillId="29" borderId="20" xfId="0" applyNumberFormat="1" applyFont="1" applyFill="1" applyBorder="1" applyAlignment="1" applyProtection="1">
      <alignment vertical="center" wrapText="1"/>
      <protection locked="0"/>
    </xf>
    <xf numFmtId="0" fontId="3" fillId="29" borderId="27" xfId="0" applyFont="1" applyFill="1" applyBorder="1" applyAlignment="1" applyProtection="1">
      <alignment vertical="top" wrapText="1"/>
      <protection locked="0"/>
    </xf>
    <xf numFmtId="165" fontId="4" fillId="29" borderId="21" xfId="0" applyNumberFormat="1" applyFont="1" applyFill="1" applyBorder="1" applyAlignment="1" applyProtection="1">
      <alignment horizontal="right" vertical="center"/>
      <protection locked="0"/>
    </xf>
    <xf numFmtId="0" fontId="3" fillId="29" borderId="16" xfId="0" applyFont="1" applyFill="1" applyBorder="1" applyAlignment="1" applyProtection="1">
      <alignment vertical="center" wrapText="1"/>
      <protection locked="0"/>
    </xf>
    <xf numFmtId="0" fontId="3" fillId="29" borderId="11" xfId="0" applyFont="1" applyFill="1" applyBorder="1" applyAlignment="1" applyProtection="1">
      <alignment horizontal="left" vertical="center" wrapText="1"/>
      <protection locked="0"/>
    </xf>
    <xf numFmtId="0" fontId="3" fillId="29" borderId="27" xfId="0" applyFont="1" applyFill="1" applyBorder="1" applyAlignment="1" applyProtection="1">
      <alignment vertical="center" wrapText="1"/>
      <protection locked="0"/>
    </xf>
    <xf numFmtId="0" fontId="4" fillId="29" borderId="11" xfId="0" applyFont="1" applyFill="1" applyBorder="1" applyAlignment="1" applyProtection="1">
      <alignment vertical="center" wrapText="1"/>
      <protection locked="0"/>
    </xf>
    <xf numFmtId="0" fontId="27" fillId="29" borderId="11" xfId="0" applyFont="1" applyFill="1" applyBorder="1" applyAlignment="1" applyProtection="1">
      <alignment vertical="top" wrapText="1"/>
      <protection locked="0"/>
    </xf>
    <xf numFmtId="0" fontId="3" fillId="29" borderId="0" xfId="0" applyFont="1" applyFill="1" applyAlignment="1" applyProtection="1">
      <alignment vertical="top" wrapText="1"/>
      <protection locked="0"/>
    </xf>
    <xf numFmtId="165" fontId="4" fillId="29" borderId="10" xfId="0" applyNumberFormat="1" applyFont="1" applyFill="1" applyBorder="1" applyAlignment="1" applyProtection="1">
      <alignment horizontal="center" vertical="center"/>
      <protection locked="0"/>
    </xf>
    <xf numFmtId="165" fontId="3" fillId="29" borderId="10" xfId="0" applyNumberFormat="1" applyFont="1" applyFill="1" applyBorder="1" applyAlignment="1" applyProtection="1">
      <alignment horizontal="right" vertical="center"/>
      <protection locked="0"/>
    </xf>
    <xf numFmtId="0" fontId="4" fillId="29" borderId="27" xfId="0" applyFont="1" applyFill="1" applyBorder="1" applyAlignment="1" applyProtection="1">
      <alignment vertical="top" wrapText="1"/>
      <protection locked="0"/>
    </xf>
    <xf numFmtId="0" fontId="3" fillId="29" borderId="16" xfId="0" applyFont="1" applyFill="1" applyBorder="1" applyAlignment="1" applyProtection="1">
      <alignment vertical="top" wrapText="1"/>
      <protection locked="0"/>
    </xf>
    <xf numFmtId="0" fontId="27" fillId="29" borderId="16" xfId="0" applyFont="1" applyFill="1" applyBorder="1" applyAlignment="1" applyProtection="1">
      <alignment vertical="top"/>
      <protection locked="0"/>
    </xf>
    <xf numFmtId="165" fontId="4" fillId="29" borderId="20" xfId="0" applyNumberFormat="1" applyFont="1" applyFill="1" applyBorder="1" applyAlignment="1" applyProtection="1">
      <alignment horizontal="center" vertical="center"/>
      <protection locked="0"/>
    </xf>
    <xf numFmtId="165" fontId="4" fillId="29" borderId="11" xfId="0" applyNumberFormat="1" applyFont="1" applyFill="1" applyBorder="1" applyAlignment="1" applyProtection="1">
      <alignment horizontal="right" vertical="center" wrapText="1"/>
      <protection locked="0"/>
    </xf>
    <xf numFmtId="0" fontId="27" fillId="29" borderId="11" xfId="0" applyFont="1" applyFill="1" applyBorder="1" applyAlignment="1" applyProtection="1">
      <alignment vertical="top"/>
      <protection locked="0"/>
    </xf>
    <xf numFmtId="165" fontId="4" fillId="29" borderId="34" xfId="0" applyNumberFormat="1" applyFont="1" applyFill="1" applyBorder="1" applyAlignment="1" applyProtection="1">
      <alignment horizontal="right" vertical="center" wrapText="1"/>
      <protection locked="0"/>
    </xf>
    <xf numFmtId="0" fontId="2" fillId="29" borderId="27" xfId="0" applyFont="1" applyFill="1" applyBorder="1" applyAlignment="1" applyProtection="1">
      <alignment vertical="center"/>
      <protection locked="0"/>
    </xf>
    <xf numFmtId="0" fontId="3" fillId="29" borderId="11" xfId="0" applyFont="1" applyFill="1" applyBorder="1" applyProtection="1">
      <protection locked="0"/>
    </xf>
    <xf numFmtId="0" fontId="3" fillId="29" borderId="20" xfId="0" applyFont="1" applyFill="1" applyBorder="1" applyAlignment="1" applyProtection="1">
      <alignment vertical="top" wrapText="1"/>
      <protection locked="0"/>
    </xf>
    <xf numFmtId="165" fontId="5" fillId="29" borderId="16" xfId="1" applyNumberFormat="1" applyFont="1" applyFill="1" applyBorder="1" applyAlignment="1" applyProtection="1">
      <alignment horizontal="right" vertical="center" wrapText="1"/>
      <protection locked="0"/>
    </xf>
    <xf numFmtId="167" fontId="5" fillId="29" borderId="20" xfId="0" applyNumberFormat="1" applyFont="1" applyFill="1" applyBorder="1" applyAlignment="1" applyProtection="1">
      <alignment horizontal="right" vertical="center" wrapText="1"/>
      <protection locked="0"/>
    </xf>
    <xf numFmtId="167" fontId="31" fillId="29" borderId="14" xfId="0" applyNumberFormat="1" applyFont="1" applyFill="1" applyBorder="1" applyAlignment="1" applyProtection="1">
      <alignment vertical="center"/>
      <protection locked="0"/>
    </xf>
    <xf numFmtId="165" fontId="16" fillId="29" borderId="20" xfId="0" applyNumberFormat="1" applyFont="1" applyFill="1" applyBorder="1" applyAlignment="1" applyProtection="1">
      <alignment horizontal="right" vertical="center" wrapText="1"/>
      <protection locked="0"/>
    </xf>
    <xf numFmtId="165" fontId="5" fillId="29" borderId="0" xfId="0" applyNumberFormat="1" applyFont="1" applyFill="1" applyAlignment="1">
      <alignment horizontal="right"/>
    </xf>
    <xf numFmtId="0" fontId="27" fillId="29" borderId="0" xfId="0" applyFont="1" applyFill="1"/>
    <xf numFmtId="165" fontId="29" fillId="29" borderId="0" xfId="0" applyNumberFormat="1" applyFont="1" applyFill="1"/>
    <xf numFmtId="0" fontId="15" fillId="22" borderId="38" xfId="0" applyFont="1" applyFill="1" applyBorder="1" applyAlignment="1" applyProtection="1">
      <alignment horizontal="left" vertical="center"/>
      <protection locked="0"/>
    </xf>
    <xf numFmtId="0" fontId="15" fillId="22" borderId="14" xfId="0" applyFont="1" applyFill="1" applyBorder="1" applyAlignment="1" applyProtection="1">
      <alignment horizontal="left" vertical="center"/>
      <protection locked="0"/>
    </xf>
    <xf numFmtId="0" fontId="15" fillId="22" borderId="39" xfId="0" applyFont="1" applyFill="1" applyBorder="1" applyAlignment="1" applyProtection="1">
      <alignment horizontal="left" vertical="center"/>
      <protection locked="0"/>
    </xf>
    <xf numFmtId="0" fontId="4" fillId="0" borderId="10" xfId="0" applyFont="1" applyBorder="1" applyAlignment="1" applyProtection="1">
      <alignment vertical="top" wrapText="1"/>
      <protection locked="0"/>
    </xf>
    <xf numFmtId="0" fontId="4" fillId="0" borderId="11" xfId="0" applyFont="1" applyBorder="1" applyAlignment="1" applyProtection="1">
      <alignment vertical="top" wrapText="1"/>
      <protection locked="0"/>
    </xf>
    <xf numFmtId="0" fontId="4" fillId="0" borderId="10" xfId="0" applyFont="1" applyBorder="1" applyAlignment="1" applyProtection="1">
      <alignment vertical="center" wrapText="1"/>
      <protection locked="0"/>
    </xf>
    <xf numFmtId="0" fontId="4" fillId="0" borderId="11" xfId="0" applyFont="1" applyBorder="1" applyAlignment="1" applyProtection="1">
      <alignment vertical="center" wrapText="1"/>
      <protection locked="0"/>
    </xf>
    <xf numFmtId="0" fontId="3" fillId="0" borderId="10" xfId="0" applyFont="1" applyBorder="1" applyAlignment="1" applyProtection="1">
      <alignment vertical="center" wrapText="1"/>
      <protection locked="0"/>
    </xf>
    <xf numFmtId="0" fontId="3" fillId="0" borderId="11" xfId="0" applyFont="1" applyBorder="1" applyAlignment="1" applyProtection="1">
      <alignment vertical="center" wrapText="1"/>
      <protection locked="0"/>
    </xf>
    <xf numFmtId="0" fontId="3" fillId="0" borderId="12" xfId="0" applyFont="1" applyBorder="1" applyAlignment="1" applyProtection="1">
      <alignment vertical="center" wrapText="1"/>
      <protection locked="0"/>
    </xf>
    <xf numFmtId="0" fontId="3" fillId="0" borderId="10" xfId="0" applyFont="1" applyBorder="1" applyAlignment="1" applyProtection="1">
      <alignment vertical="top" wrapText="1"/>
      <protection locked="0"/>
    </xf>
    <xf numFmtId="0" fontId="3" fillId="0" borderId="11" xfId="0" applyFont="1" applyBorder="1" applyAlignment="1" applyProtection="1">
      <alignment vertical="top" wrapText="1"/>
      <protection locked="0"/>
    </xf>
    <xf numFmtId="0" fontId="3" fillId="0" borderId="12" xfId="0" applyFont="1" applyBorder="1" applyAlignment="1" applyProtection="1">
      <alignment vertical="top" wrapText="1"/>
      <protection locked="0"/>
    </xf>
    <xf numFmtId="0" fontId="0" fillId="0" borderId="11" xfId="0" applyBorder="1" applyAlignment="1">
      <alignment vertical="top" wrapText="1"/>
    </xf>
    <xf numFmtId="0" fontId="3" fillId="3" borderId="16" xfId="0" applyFont="1" applyFill="1" applyBorder="1" applyAlignment="1" applyProtection="1">
      <alignment horizontal="center" vertical="center"/>
      <protection locked="0"/>
    </xf>
    <xf numFmtId="0" fontId="3" fillId="0" borderId="10" xfId="0" applyFont="1" applyBorder="1" applyAlignment="1" applyProtection="1">
      <alignment horizontal="justify" vertical="top" wrapText="1"/>
      <protection locked="0"/>
    </xf>
    <xf numFmtId="0" fontId="3" fillId="0" borderId="11" xfId="0" applyFont="1" applyBorder="1" applyAlignment="1" applyProtection="1">
      <alignment horizontal="justify" vertical="top" wrapText="1"/>
      <protection locked="0"/>
    </xf>
    <xf numFmtId="0" fontId="3" fillId="0" borderId="12" xfId="0" applyFont="1" applyBorder="1" applyAlignment="1" applyProtection="1">
      <alignment horizontal="justify" vertical="top" wrapText="1"/>
      <protection locked="0"/>
    </xf>
    <xf numFmtId="0" fontId="4" fillId="0" borderId="29" xfId="0" applyFont="1" applyBorder="1" applyAlignment="1" applyProtection="1">
      <alignment horizontal="center" vertical="center"/>
      <protection locked="0"/>
    </xf>
    <xf numFmtId="0" fontId="4" fillId="0" borderId="30" xfId="0" applyFont="1" applyBorder="1" applyAlignment="1" applyProtection="1">
      <alignment horizontal="center" vertical="center"/>
      <protection locked="0"/>
    </xf>
    <xf numFmtId="0" fontId="4" fillId="0" borderId="15" xfId="0" applyFont="1" applyBorder="1" applyAlignment="1" applyProtection="1">
      <alignment horizontal="center" vertical="center"/>
      <protection locked="0"/>
    </xf>
    <xf numFmtId="0" fontId="3" fillId="0" borderId="10" xfId="0" applyFont="1" applyBorder="1" applyAlignment="1" applyProtection="1">
      <alignment horizontal="left" vertical="top" wrapText="1"/>
      <protection locked="0"/>
    </xf>
    <xf numFmtId="0" fontId="3" fillId="0" borderId="11" xfId="0" applyFont="1" applyBorder="1" applyAlignment="1" applyProtection="1">
      <alignment horizontal="left" vertical="top" wrapText="1"/>
      <protection locked="0"/>
    </xf>
    <xf numFmtId="0" fontId="3" fillId="0" borderId="12" xfId="0" applyFont="1" applyBorder="1" applyAlignment="1" applyProtection="1">
      <alignment horizontal="left" vertical="top" wrapText="1"/>
      <protection locked="0"/>
    </xf>
    <xf numFmtId="0" fontId="4" fillId="0" borderId="23"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4" fillId="0" borderId="27" xfId="0" applyFont="1" applyBorder="1" applyAlignment="1" applyProtection="1">
      <alignment vertical="top" wrapText="1"/>
      <protection locked="0"/>
    </xf>
    <xf numFmtId="0" fontId="3" fillId="0" borderId="31" xfId="0" applyFont="1" applyBorder="1" applyAlignment="1" applyProtection="1">
      <alignment horizontal="left" vertical="center"/>
      <protection locked="0"/>
    </xf>
    <xf numFmtId="0" fontId="3" fillId="0" borderId="27" xfId="0" applyFont="1" applyBorder="1" applyAlignment="1" applyProtection="1">
      <alignment horizontal="left" vertical="center"/>
      <protection locked="0"/>
    </xf>
    <xf numFmtId="0" fontId="3" fillId="0" borderId="31" xfId="0" applyFont="1" applyBorder="1" applyAlignment="1" applyProtection="1">
      <alignment vertical="center" wrapText="1"/>
      <protection locked="0"/>
    </xf>
    <xf numFmtId="0" fontId="3" fillId="0" borderId="27" xfId="0" applyFont="1" applyBorder="1" applyAlignment="1" applyProtection="1">
      <alignment vertical="center" wrapText="1"/>
      <protection locked="0"/>
    </xf>
    <xf numFmtId="0" fontId="3" fillId="0" borderId="21" xfId="0" applyFont="1" applyBorder="1" applyAlignment="1" applyProtection="1">
      <alignment vertical="center" wrapText="1"/>
      <protection locked="0"/>
    </xf>
    <xf numFmtId="0" fontId="3" fillId="0" borderId="16" xfId="0" applyFont="1" applyBorder="1" applyAlignment="1" applyProtection="1">
      <alignment vertical="center" wrapText="1"/>
      <protection locked="0"/>
    </xf>
    <xf numFmtId="0" fontId="0" fillId="0" borderId="11" xfId="0" applyBorder="1" applyAlignment="1">
      <alignment wrapText="1"/>
    </xf>
    <xf numFmtId="0" fontId="0" fillId="0" borderId="12" xfId="0" applyBorder="1" applyAlignment="1">
      <alignment wrapText="1"/>
    </xf>
    <xf numFmtId="0" fontId="3" fillId="0" borderId="10" xfId="0" applyFont="1" applyBorder="1" applyAlignment="1" applyProtection="1">
      <alignment horizontal="left" vertical="center" wrapText="1"/>
      <protection locked="0"/>
    </xf>
    <xf numFmtId="0" fontId="0" fillId="0" borderId="11" xfId="0" applyBorder="1" applyAlignment="1">
      <alignment vertical="center" wrapText="1"/>
    </xf>
    <xf numFmtId="0" fontId="0" fillId="0" borderId="30"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3" fillId="0" borderId="31" xfId="0" applyFont="1" applyBorder="1" applyAlignment="1" applyProtection="1">
      <alignment vertical="top" wrapText="1"/>
      <protection locked="0"/>
    </xf>
    <xf numFmtId="0" fontId="3" fillId="0" borderId="27" xfId="0" applyFont="1" applyBorder="1" applyAlignment="1" applyProtection="1">
      <alignment vertical="top" wrapText="1"/>
      <protection locked="0"/>
    </xf>
    <xf numFmtId="0" fontId="3" fillId="0" borderId="21" xfId="0" applyFont="1" applyBorder="1" applyAlignment="1" applyProtection="1">
      <alignment vertical="top" wrapText="1"/>
      <protection locked="0"/>
    </xf>
    <xf numFmtId="0" fontId="3" fillId="0" borderId="16" xfId="0" applyFont="1" applyBorder="1" applyAlignment="1" applyProtection="1">
      <alignment vertical="top" wrapText="1"/>
      <protection locked="0"/>
    </xf>
    <xf numFmtId="0" fontId="33" fillId="0" borderId="10" xfId="0" applyFont="1" applyBorder="1" applyAlignment="1">
      <alignment horizontal="left" vertical="top"/>
    </xf>
    <xf numFmtId="0" fontId="33" fillId="0" borderId="11" xfId="0" applyFont="1" applyBorder="1" applyAlignment="1">
      <alignment horizontal="left" vertical="top"/>
    </xf>
    <xf numFmtId="0" fontId="4" fillId="0" borderId="20" xfId="0" applyFont="1" applyBorder="1" applyAlignment="1" applyProtection="1">
      <alignment horizontal="left" vertical="top" wrapText="1"/>
      <protection locked="0"/>
    </xf>
    <xf numFmtId="0" fontId="4" fillId="0" borderId="21" xfId="0" applyFont="1" applyBorder="1" applyAlignment="1" applyProtection="1">
      <alignment vertical="top"/>
      <protection locked="0"/>
    </xf>
    <xf numFmtId="0" fontId="0" fillId="0" borderId="16" xfId="0" applyBorder="1" applyAlignment="1">
      <alignment vertical="top"/>
    </xf>
    <xf numFmtId="0" fontId="0" fillId="0" borderId="12" xfId="0" applyBorder="1" applyAlignment="1">
      <alignment vertical="top" wrapText="1"/>
    </xf>
    <xf numFmtId="0" fontId="33" fillId="0" borderId="10" xfId="0" applyFont="1" applyBorder="1" applyAlignment="1">
      <alignment horizontal="left" vertical="top" wrapText="1"/>
    </xf>
    <xf numFmtId="0" fontId="0" fillId="0" borderId="11" xfId="0" applyBorder="1" applyAlignment="1">
      <alignment horizontal="left" vertical="top" wrapText="1"/>
    </xf>
    <xf numFmtId="0" fontId="34" fillId="0" borderId="10" xfId="0" applyFont="1" applyBorder="1" applyAlignment="1" applyProtection="1">
      <alignment horizontal="left" vertical="top" wrapText="1"/>
      <protection locked="0"/>
    </xf>
    <xf numFmtId="0" fontId="3" fillId="0" borderId="11" xfId="0" applyFont="1" applyBorder="1" applyAlignment="1" applyProtection="1">
      <alignment horizontal="left" vertical="center" wrapText="1"/>
      <protection locked="0"/>
    </xf>
    <xf numFmtId="165" fontId="3" fillId="0" borderId="10" xfId="0" applyNumberFormat="1" applyFont="1" applyBorder="1" applyAlignment="1" applyProtection="1">
      <alignment horizontal="left" vertical="top" wrapText="1"/>
      <protection locked="0"/>
    </xf>
    <xf numFmtId="0" fontId="3" fillId="0" borderId="10" xfId="0" applyFont="1" applyBorder="1" applyAlignment="1" applyProtection="1">
      <alignment horizontal="justify" vertical="center" wrapText="1"/>
      <protection locked="0"/>
    </xf>
    <xf numFmtId="0" fontId="3" fillId="0" borderId="11" xfId="0" applyFont="1" applyBorder="1" applyAlignment="1" applyProtection="1">
      <alignment horizontal="justify" vertical="center" wrapText="1"/>
      <protection locked="0"/>
    </xf>
    <xf numFmtId="0" fontId="3" fillId="0" borderId="12" xfId="0" applyFont="1" applyBorder="1" applyAlignment="1" applyProtection="1">
      <alignment horizontal="justify" vertical="center" wrapText="1"/>
      <protection locked="0"/>
    </xf>
    <xf numFmtId="0" fontId="0" fillId="0" borderId="11" xfId="0" applyBorder="1" applyAlignment="1">
      <alignment horizontal="justify" vertical="center" wrapText="1"/>
    </xf>
    <xf numFmtId="0" fontId="3" fillId="0" borderId="28" xfId="0" applyFont="1" applyBorder="1" applyAlignment="1" applyProtection="1">
      <alignment vertical="top" wrapText="1"/>
      <protection locked="0"/>
    </xf>
    <xf numFmtId="0" fontId="3" fillId="0" borderId="11" xfId="0" applyFont="1" applyBorder="1" applyAlignment="1" applyProtection="1">
      <alignment vertical="top"/>
      <protection locked="0"/>
    </xf>
    <xf numFmtId="0" fontId="0" fillId="0" borderId="11" xfId="0" applyBorder="1"/>
    <xf numFmtId="0" fontId="0" fillId="0" borderId="12" xfId="0" applyBorder="1"/>
    <xf numFmtId="0" fontId="33" fillId="0" borderId="10" xfId="0" applyFont="1" applyBorder="1" applyAlignment="1">
      <alignment wrapText="1"/>
    </xf>
    <xf numFmtId="0" fontId="0" fillId="0" borderId="34" xfId="0" applyBorder="1" applyAlignment="1">
      <alignment wrapText="1"/>
    </xf>
    <xf numFmtId="0" fontId="3" fillId="0" borderId="31" xfId="0" applyFont="1" applyBorder="1" applyAlignment="1" applyProtection="1">
      <alignment horizontal="justify" vertical="center"/>
      <protection locked="0"/>
    </xf>
    <xf numFmtId="0" fontId="3" fillId="0" borderId="27" xfId="0" applyFont="1" applyBorder="1" applyAlignment="1" applyProtection="1">
      <alignment horizontal="justify" vertical="center"/>
      <protection locked="0"/>
    </xf>
    <xf numFmtId="0" fontId="4" fillId="0" borderId="16" xfId="0" applyFont="1" applyBorder="1" applyAlignment="1" applyProtection="1">
      <alignment vertical="center" wrapText="1"/>
      <protection locked="0"/>
    </xf>
    <xf numFmtId="0" fontId="3" fillId="0" borderId="10" xfId="0" applyFont="1" applyBorder="1" applyAlignment="1" applyProtection="1">
      <alignment horizontal="left" vertical="center"/>
      <protection locked="0"/>
    </xf>
    <xf numFmtId="0" fontId="0" fillId="0" borderId="11" xfId="0" applyBorder="1" applyAlignment="1">
      <alignment vertical="center"/>
    </xf>
    <xf numFmtId="0" fontId="0" fillId="0" borderId="12" xfId="0" applyBorder="1" applyAlignment="1">
      <alignment vertical="center"/>
    </xf>
    <xf numFmtId="0" fontId="3" fillId="0" borderId="10" xfId="0" applyFont="1" applyBorder="1" applyAlignment="1" applyProtection="1">
      <alignment vertical="center"/>
      <protection locked="0"/>
    </xf>
    <xf numFmtId="0" fontId="0" fillId="0" borderId="12" xfId="0" applyBorder="1" applyAlignment="1">
      <alignment vertical="center" wrapText="1"/>
    </xf>
    <xf numFmtId="0" fontId="3" fillId="0" borderId="10" xfId="3" applyFont="1" applyBorder="1" applyAlignment="1">
      <alignment horizontal="left" vertical="top" wrapText="1"/>
    </xf>
    <xf numFmtId="0" fontId="3" fillId="0" borderId="11" xfId="3" applyFont="1" applyBorder="1" applyAlignment="1">
      <alignment horizontal="left" vertical="top" wrapText="1"/>
    </xf>
    <xf numFmtId="0" fontId="3" fillId="0" borderId="12" xfId="3" applyFont="1" applyBorder="1" applyAlignment="1">
      <alignment horizontal="left" vertical="top" wrapText="1"/>
    </xf>
    <xf numFmtId="0" fontId="3" fillId="0" borderId="17" xfId="0" applyFont="1" applyBorder="1" applyAlignment="1" applyProtection="1">
      <alignment vertical="center" wrapText="1"/>
      <protection locked="0"/>
    </xf>
    <xf numFmtId="165" fontId="3" fillId="0" borderId="11" xfId="0" applyNumberFormat="1" applyFont="1" applyBorder="1" applyAlignment="1" applyProtection="1">
      <alignment horizontal="left" vertical="top" wrapText="1"/>
      <protection locked="0"/>
    </xf>
    <xf numFmtId="165" fontId="3" fillId="0" borderId="12" xfId="0" applyNumberFormat="1" applyFont="1" applyBorder="1" applyAlignment="1" applyProtection="1">
      <alignment horizontal="left" vertical="top" wrapText="1"/>
      <protection locked="0"/>
    </xf>
    <xf numFmtId="0" fontId="4" fillId="0" borderId="12" xfId="0" applyFont="1" applyBorder="1" applyAlignment="1" applyProtection="1">
      <alignment vertical="top" wrapText="1"/>
      <protection locked="0"/>
    </xf>
    <xf numFmtId="0" fontId="2" fillId="2" borderId="1" xfId="0" applyFont="1" applyFill="1" applyBorder="1" applyAlignment="1" applyProtection="1">
      <alignment horizontal="center" vertical="center"/>
      <protection locked="0"/>
    </xf>
    <xf numFmtId="0" fontId="2" fillId="2" borderId="2" xfId="0" applyFont="1" applyFill="1" applyBorder="1" applyAlignment="1" applyProtection="1">
      <alignment horizontal="center" vertical="center"/>
      <protection locked="0"/>
    </xf>
    <xf numFmtId="0" fontId="2" fillId="2" borderId="3" xfId="0" applyFont="1" applyFill="1" applyBorder="1" applyAlignment="1" applyProtection="1">
      <alignment horizontal="center" vertical="center"/>
      <protection locked="0"/>
    </xf>
    <xf numFmtId="0" fontId="4" fillId="2" borderId="4" xfId="0" applyFont="1" applyFill="1" applyBorder="1" applyAlignment="1" applyProtection="1">
      <alignment horizontal="center" vertical="center" wrapText="1"/>
      <protection locked="0"/>
    </xf>
    <xf numFmtId="0" fontId="4" fillId="2" borderId="8" xfId="0" applyFont="1" applyFill="1" applyBorder="1" applyAlignment="1" applyProtection="1">
      <alignment horizontal="center" vertical="center" wrapText="1"/>
      <protection locked="0"/>
    </xf>
    <xf numFmtId="0" fontId="4" fillId="2" borderId="13" xfId="0" applyFont="1" applyFill="1" applyBorder="1" applyAlignment="1" applyProtection="1">
      <alignment horizontal="center" vertical="center" wrapText="1"/>
      <protection locked="0"/>
    </xf>
    <xf numFmtId="0" fontId="4" fillId="2" borderId="5" xfId="0" applyFont="1" applyFill="1" applyBorder="1" applyAlignment="1" applyProtection="1">
      <alignment horizontal="left" vertical="center" wrapText="1"/>
      <protection locked="0"/>
    </xf>
    <xf numFmtId="0" fontId="4" fillId="2" borderId="9" xfId="0" applyFont="1" applyFill="1" applyBorder="1" applyAlignment="1" applyProtection="1">
      <alignment horizontal="left" vertical="center" wrapText="1"/>
      <protection locked="0"/>
    </xf>
    <xf numFmtId="0" fontId="4" fillId="2" borderId="14" xfId="0" applyFont="1" applyFill="1" applyBorder="1" applyAlignment="1" applyProtection="1">
      <alignment horizontal="left" vertical="center" wrapText="1"/>
      <protection locked="0"/>
    </xf>
    <xf numFmtId="0" fontId="4" fillId="2" borderId="5" xfId="0" applyFont="1" applyFill="1" applyBorder="1" applyAlignment="1" applyProtection="1">
      <alignment horizontal="center" vertical="center" wrapText="1"/>
      <protection locked="0"/>
    </xf>
    <xf numFmtId="0" fontId="4" fillId="2" borderId="9" xfId="0" applyFont="1" applyFill="1" applyBorder="1" applyAlignment="1" applyProtection="1">
      <alignment horizontal="center" vertical="center" wrapText="1"/>
      <protection locked="0"/>
    </xf>
    <xf numFmtId="0" fontId="4" fillId="2" borderId="14" xfId="0" applyFont="1" applyFill="1" applyBorder="1" applyAlignment="1" applyProtection="1">
      <alignment horizontal="center" vertical="center" wrapText="1"/>
      <protection locked="0"/>
    </xf>
    <xf numFmtId="0" fontId="4" fillId="2" borderId="6" xfId="0" applyFont="1" applyFill="1" applyBorder="1" applyAlignment="1" applyProtection="1">
      <alignment horizontal="center" vertical="center" wrapText="1"/>
      <protection locked="0"/>
    </xf>
    <xf numFmtId="0" fontId="4" fillId="2" borderId="7" xfId="0" applyFont="1" applyFill="1" applyBorder="1" applyAlignment="1" applyProtection="1">
      <alignment horizontal="center" vertical="center" wrapText="1"/>
      <protection locked="0"/>
    </xf>
    <xf numFmtId="0" fontId="4" fillId="2" borderId="47" xfId="0" applyFont="1" applyFill="1" applyBorder="1" applyAlignment="1" applyProtection="1">
      <alignment horizontal="center" vertical="center" wrapText="1"/>
      <protection locked="0"/>
    </xf>
    <xf numFmtId="0" fontId="0" fillId="0" borderId="9" xfId="0" applyBorder="1" applyAlignment="1">
      <alignment horizontal="center" vertical="center" wrapText="1"/>
    </xf>
    <xf numFmtId="0" fontId="0" fillId="0" borderId="48" xfId="0" applyBorder="1" applyAlignment="1">
      <alignment horizontal="center" vertical="center" wrapText="1"/>
    </xf>
    <xf numFmtId="0" fontId="4" fillId="2" borderId="10" xfId="0" applyFont="1" applyFill="1" applyBorder="1" applyAlignment="1" applyProtection="1">
      <alignment horizontal="center" vertical="center" wrapText="1"/>
      <protection locked="0"/>
    </xf>
    <xf numFmtId="0" fontId="4" fillId="2" borderId="11" xfId="0" applyFont="1" applyFill="1" applyBorder="1" applyAlignment="1" applyProtection="1">
      <alignment horizontal="center" vertical="center" wrapText="1"/>
      <protection locked="0"/>
    </xf>
    <xf numFmtId="0" fontId="4" fillId="2" borderId="12" xfId="0" applyFont="1" applyFill="1" applyBorder="1" applyAlignment="1" applyProtection="1">
      <alignment horizontal="center" vertical="center" wrapText="1"/>
      <protection locked="0"/>
    </xf>
    <xf numFmtId="0" fontId="3" fillId="0" borderId="11" xfId="0" applyFont="1" applyBorder="1" applyAlignment="1" applyProtection="1">
      <alignment vertical="center"/>
      <protection locked="0"/>
    </xf>
    <xf numFmtId="0" fontId="3" fillId="0" borderId="10" xfId="0" applyFont="1" applyBorder="1" applyAlignment="1" applyProtection="1">
      <alignment horizontal="left" wrapText="1"/>
      <protection locked="0"/>
    </xf>
    <xf numFmtId="0" fontId="3" fillId="0" borderId="11" xfId="0" applyFont="1" applyBorder="1" applyAlignment="1" applyProtection="1">
      <alignment horizontal="left" wrapText="1"/>
      <protection locked="0"/>
    </xf>
    <xf numFmtId="0" fontId="4" fillId="0" borderId="21" xfId="0" applyFont="1" applyBorder="1" applyAlignment="1" applyProtection="1">
      <alignment vertical="center" wrapText="1"/>
      <protection locked="0"/>
    </xf>
    <xf numFmtId="0" fontId="0" fillId="0" borderId="30" xfId="0" applyBorder="1" applyAlignment="1">
      <alignment horizontal="center" vertical="center"/>
    </xf>
    <xf numFmtId="0" fontId="0" fillId="0" borderId="15" xfId="0" applyBorder="1" applyAlignment="1">
      <alignment horizontal="center" vertical="center"/>
    </xf>
    <xf numFmtId="0" fontId="35" fillId="0" borderId="11" xfId="0" applyFont="1" applyBorder="1" applyAlignment="1">
      <alignment wrapText="1"/>
    </xf>
    <xf numFmtId="0" fontId="35" fillId="0" borderId="34" xfId="0" applyFont="1" applyBorder="1" applyAlignment="1">
      <alignment wrapText="1"/>
    </xf>
    <xf numFmtId="0" fontId="0" fillId="0" borderId="11" xfId="0" applyBorder="1" applyAlignment="1">
      <alignment horizontal="left" vertical="top"/>
    </xf>
    <xf numFmtId="0" fontId="19" fillId="28" borderId="43" xfId="0" applyFont="1" applyFill="1" applyBorder="1" applyAlignment="1">
      <alignment horizontal="center" wrapText="1"/>
    </xf>
    <xf numFmtId="0" fontId="19" fillId="28" borderId="42" xfId="0" applyFont="1" applyFill="1" applyBorder="1" applyAlignment="1">
      <alignment horizontal="center" wrapText="1"/>
    </xf>
    <xf numFmtId="0" fontId="19" fillId="28" borderId="41" xfId="0" applyFont="1" applyFill="1" applyBorder="1" applyAlignment="1">
      <alignment horizontal="center" wrapText="1"/>
    </xf>
    <xf numFmtId="0" fontId="20" fillId="23" borderId="20" xfId="0" applyFont="1" applyFill="1" applyBorder="1" applyAlignment="1">
      <alignment horizontal="left" vertical="top" wrapText="1"/>
    </xf>
    <xf numFmtId="0" fontId="20" fillId="0" borderId="20" xfId="0" applyFont="1" applyBorder="1" applyAlignment="1">
      <alignment horizontal="left" vertical="top" wrapText="1"/>
    </xf>
    <xf numFmtId="0" fontId="20" fillId="0" borderId="10" xfId="0" applyFont="1" applyBorder="1" applyAlignment="1">
      <alignment horizontal="left" vertical="top" wrapText="1"/>
    </xf>
    <xf numFmtId="0" fontId="20" fillId="0" borderId="11" xfId="0" applyFont="1" applyBorder="1" applyAlignment="1">
      <alignment horizontal="left" vertical="top" wrapText="1"/>
    </xf>
    <xf numFmtId="0" fontId="20" fillId="0" borderId="34" xfId="0" applyFont="1" applyBorder="1" applyAlignment="1">
      <alignment horizontal="left" vertical="top" wrapText="1"/>
    </xf>
    <xf numFmtId="0" fontId="19" fillId="25" borderId="43" xfId="0" applyFont="1" applyFill="1" applyBorder="1" applyAlignment="1">
      <alignment horizontal="center" wrapText="1"/>
    </xf>
    <xf numFmtId="0" fontId="19" fillId="25" borderId="42" xfId="0" applyFont="1" applyFill="1" applyBorder="1" applyAlignment="1">
      <alignment horizontal="center" wrapText="1"/>
    </xf>
    <xf numFmtId="0" fontId="19" fillId="25" borderId="41" xfId="0" applyFont="1" applyFill="1" applyBorder="1" applyAlignment="1">
      <alignment horizontal="center" wrapText="1"/>
    </xf>
    <xf numFmtId="0" fontId="0" fillId="23" borderId="42" xfId="0" applyFill="1" applyBorder="1" applyAlignment="1">
      <alignment horizontal="center"/>
    </xf>
    <xf numFmtId="0" fontId="23" fillId="0" borderId="4" xfId="0" applyFont="1" applyBorder="1" applyAlignment="1">
      <alignment horizontal="center" vertical="center" wrapText="1"/>
    </xf>
    <xf numFmtId="0" fontId="23" fillId="0" borderId="24"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20" xfId="0" applyFont="1" applyBorder="1" applyAlignment="1">
      <alignment horizontal="center" vertical="center" wrapText="1"/>
    </xf>
    <xf numFmtId="0" fontId="23" fillId="0" borderId="45" xfId="0" applyFont="1" applyBorder="1" applyAlignment="1">
      <alignment horizontal="center" vertical="center" wrapText="1"/>
    </xf>
    <xf numFmtId="0" fontId="23" fillId="0" borderId="44" xfId="0" applyFont="1" applyBorder="1" applyAlignment="1">
      <alignment horizontal="center" vertical="center" wrapText="1"/>
    </xf>
    <xf numFmtId="0" fontId="23" fillId="0" borderId="16" xfId="0" applyFont="1" applyBorder="1" applyAlignment="1">
      <alignment horizontal="center" vertical="center" wrapText="1"/>
    </xf>
    <xf numFmtId="0" fontId="23" fillId="0" borderId="17" xfId="0" applyFont="1" applyBorder="1" applyAlignment="1">
      <alignment horizontal="center" vertical="center" wrapText="1"/>
    </xf>
  </cellXfs>
  <cellStyles count="4">
    <cellStyle name="Čiarka" xfId="1" builtinId="3"/>
    <cellStyle name="Normálna" xfId="0" builtinId="0"/>
    <cellStyle name="Normálna 2" xfId="3" xr:uid="{00000000-0005-0000-0000-000002000000}"/>
    <cellStyle name="Normálne 2" xfId="2" xr:uid="{00000000-0005-0000-0000-000003000000}"/>
  </cellStyles>
  <dxfs count="0"/>
  <tableStyles count="0" defaultTableStyle="TableStyleMedium2" defaultPivotStyle="PivotStyleLight16"/>
  <colors>
    <mruColors>
      <color rgb="FFFF99CC"/>
      <color rgb="FFFF99FF"/>
      <color rgb="FFFF66CC"/>
      <color rgb="FF66CC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654"/>
  <sheetViews>
    <sheetView tabSelected="1" zoomScale="80" zoomScaleNormal="80" workbookViewId="0">
      <pane ySplit="4" topLeftCell="A399" activePane="bottomLeft" state="frozen"/>
      <selection pane="bottomLeft" activeCell="B405" sqref="B405:O405"/>
    </sheetView>
  </sheetViews>
  <sheetFormatPr defaultRowHeight="15" x14ac:dyDescent="0.25"/>
  <cols>
    <col min="1" max="1" width="6.42578125" customWidth="1"/>
    <col min="2" max="2" width="92" customWidth="1"/>
    <col min="3" max="3" width="8.42578125" customWidth="1"/>
    <col min="4" max="5" width="13.5703125" customWidth="1"/>
    <col min="6" max="6" width="11.5703125" customWidth="1"/>
    <col min="7" max="7" width="14" customWidth="1"/>
    <col min="8" max="8" width="24.42578125" customWidth="1"/>
    <col min="9" max="9" width="14.42578125" customWidth="1"/>
    <col min="10" max="10" width="17.42578125" customWidth="1"/>
    <col min="11" max="11" width="17.85546875" customWidth="1"/>
    <col min="12" max="12" width="16" style="271" bestFit="1" customWidth="1"/>
    <col min="13" max="13" width="14.42578125" style="380" hidden="1" customWidth="1"/>
    <col min="14" max="14" width="17.5703125" bestFit="1" customWidth="1"/>
    <col min="15" max="15" width="21" customWidth="1"/>
  </cols>
  <sheetData>
    <row r="1" spans="1:17" ht="41.1" customHeight="1" thickBot="1" x14ac:dyDescent="0.3">
      <c r="A1" s="462" t="s">
        <v>245</v>
      </c>
      <c r="B1" s="463"/>
      <c r="C1" s="463"/>
      <c r="D1" s="463"/>
      <c r="E1" s="463"/>
      <c r="F1" s="463"/>
      <c r="G1" s="463"/>
      <c r="H1" s="463"/>
      <c r="I1" s="463"/>
      <c r="J1" s="463"/>
      <c r="K1" s="463"/>
      <c r="L1" s="463"/>
      <c r="M1" s="463"/>
      <c r="N1" s="463"/>
      <c r="O1" s="464"/>
      <c r="P1" s="1"/>
      <c r="Q1" s="1"/>
    </row>
    <row r="2" spans="1:17" x14ac:dyDescent="0.25">
      <c r="A2" s="465" t="s">
        <v>0</v>
      </c>
      <c r="B2" s="468" t="s">
        <v>1</v>
      </c>
      <c r="C2" s="471" t="s">
        <v>2</v>
      </c>
      <c r="D2" s="471" t="s">
        <v>3</v>
      </c>
      <c r="E2" s="471" t="s">
        <v>4</v>
      </c>
      <c r="F2" s="471" t="s">
        <v>5</v>
      </c>
      <c r="G2" s="471" t="s">
        <v>6</v>
      </c>
      <c r="H2" s="471" t="s">
        <v>7</v>
      </c>
      <c r="I2" s="476" t="s">
        <v>220</v>
      </c>
      <c r="J2" s="471" t="s">
        <v>8</v>
      </c>
      <c r="K2" s="471"/>
      <c r="L2" s="471"/>
      <c r="M2" s="474"/>
      <c r="N2" s="474"/>
      <c r="O2" s="475"/>
      <c r="P2" s="2"/>
      <c r="Q2" s="2"/>
    </row>
    <row r="3" spans="1:17" ht="20.25" customHeight="1" x14ac:dyDescent="0.25">
      <c r="A3" s="466"/>
      <c r="B3" s="469"/>
      <c r="C3" s="472"/>
      <c r="D3" s="472"/>
      <c r="E3" s="472"/>
      <c r="F3" s="472"/>
      <c r="G3" s="472"/>
      <c r="H3" s="472"/>
      <c r="I3" s="477"/>
      <c r="J3" s="479" t="s">
        <v>9</v>
      </c>
      <c r="K3" s="480"/>
      <c r="L3" s="480"/>
      <c r="M3" s="480"/>
      <c r="N3" s="480"/>
      <c r="O3" s="481"/>
      <c r="P3" s="2"/>
      <c r="Q3" s="2"/>
    </row>
    <row r="4" spans="1:17" ht="57.75" customHeight="1" thickBot="1" x14ac:dyDescent="0.3">
      <c r="A4" s="467"/>
      <c r="B4" s="470"/>
      <c r="C4" s="473"/>
      <c r="D4" s="473"/>
      <c r="E4" s="473"/>
      <c r="F4" s="473"/>
      <c r="G4" s="473"/>
      <c r="H4" s="473"/>
      <c r="I4" s="478"/>
      <c r="J4" s="276" t="s">
        <v>10</v>
      </c>
      <c r="K4" s="276" t="s">
        <v>11</v>
      </c>
      <c r="L4" s="276" t="s">
        <v>239</v>
      </c>
      <c r="M4" s="343" t="s">
        <v>238</v>
      </c>
      <c r="N4" s="276" t="s">
        <v>12</v>
      </c>
      <c r="O4" s="277" t="s">
        <v>13</v>
      </c>
      <c r="P4" s="2"/>
      <c r="Q4" s="2"/>
    </row>
    <row r="5" spans="1:17" ht="35.1" customHeight="1" x14ac:dyDescent="0.25">
      <c r="A5" s="3"/>
      <c r="B5" s="4" t="s">
        <v>14</v>
      </c>
      <c r="C5" s="5"/>
      <c r="D5" s="6"/>
      <c r="E5" s="6"/>
      <c r="F5" s="6"/>
      <c r="G5" s="6"/>
      <c r="H5" s="7"/>
      <c r="I5" s="7"/>
      <c r="J5" s="278">
        <f>J6+J13+J22</f>
        <v>139079.97999999998</v>
      </c>
      <c r="K5" s="278">
        <f>K6+K13+K22</f>
        <v>137893.97999999998</v>
      </c>
      <c r="L5" s="278">
        <f>L6+L13+L22</f>
        <v>1186</v>
      </c>
      <c r="M5" s="344">
        <f>M6+M13+M22</f>
        <v>0</v>
      </c>
      <c r="N5" s="278">
        <f>N6+N13</f>
        <v>0</v>
      </c>
      <c r="O5" s="278">
        <f>O6+O13+O22</f>
        <v>139079.97999999998</v>
      </c>
      <c r="P5" s="2"/>
      <c r="Q5" s="2"/>
    </row>
    <row r="6" spans="1:17" ht="79.5" customHeight="1" x14ac:dyDescent="0.25">
      <c r="A6" s="20">
        <v>1</v>
      </c>
      <c r="B6" s="21" t="s">
        <v>282</v>
      </c>
      <c r="C6" s="8" t="s">
        <v>246</v>
      </c>
      <c r="D6" s="29" t="s">
        <v>418</v>
      </c>
      <c r="E6" s="22" t="s">
        <v>417</v>
      </c>
      <c r="F6" s="22"/>
      <c r="G6" s="9" t="s">
        <v>15</v>
      </c>
      <c r="H6" s="10" t="s">
        <v>16</v>
      </c>
      <c r="I6" s="250">
        <v>3645</v>
      </c>
      <c r="J6" s="11">
        <f>K6+L6</f>
        <v>60604.299999999996</v>
      </c>
      <c r="K6" s="12">
        <f>I6*16.54</f>
        <v>60288.299999999996</v>
      </c>
      <c r="L6" s="243">
        <v>316</v>
      </c>
      <c r="M6" s="345"/>
      <c r="N6" s="12"/>
      <c r="O6" s="23">
        <f>J6+N6</f>
        <v>60604.299999999996</v>
      </c>
      <c r="P6" s="1"/>
      <c r="Q6" s="1"/>
    </row>
    <row r="7" spans="1:17" ht="30" customHeight="1" x14ac:dyDescent="0.25">
      <c r="A7" s="406"/>
      <c r="B7" s="403" t="s">
        <v>419</v>
      </c>
      <c r="C7" s="404"/>
      <c r="D7" s="404"/>
      <c r="E7" s="404"/>
      <c r="F7" s="404"/>
      <c r="G7" s="404"/>
      <c r="H7" s="404"/>
      <c r="I7" s="404"/>
      <c r="J7" s="404"/>
      <c r="K7" s="404"/>
      <c r="L7" s="404"/>
      <c r="M7" s="404"/>
      <c r="N7" s="404"/>
      <c r="O7" s="405"/>
      <c r="P7" s="1"/>
      <c r="Q7" s="1"/>
    </row>
    <row r="8" spans="1:17" ht="87" customHeight="1" x14ac:dyDescent="0.25">
      <c r="A8" s="407"/>
      <c r="B8" s="392" t="s">
        <v>420</v>
      </c>
      <c r="C8" s="393"/>
      <c r="D8" s="393"/>
      <c r="E8" s="393"/>
      <c r="F8" s="393"/>
      <c r="G8" s="393"/>
      <c r="H8" s="393"/>
      <c r="I8" s="393"/>
      <c r="J8" s="393"/>
      <c r="K8" s="393"/>
      <c r="L8" s="393"/>
      <c r="M8" s="393"/>
      <c r="N8" s="393"/>
      <c r="O8" s="394"/>
      <c r="P8" s="1"/>
      <c r="Q8" s="1"/>
    </row>
    <row r="9" spans="1:17" ht="28.5" customHeight="1" x14ac:dyDescent="0.25">
      <c r="A9" s="407"/>
      <c r="B9" s="392" t="s">
        <v>479</v>
      </c>
      <c r="C9" s="393"/>
      <c r="D9" s="393"/>
      <c r="E9" s="393"/>
      <c r="F9" s="393"/>
      <c r="G9" s="393"/>
      <c r="H9" s="393"/>
      <c r="I9" s="393"/>
      <c r="J9" s="393"/>
      <c r="K9" s="393"/>
      <c r="L9" s="393"/>
      <c r="M9" s="393"/>
      <c r="N9" s="393"/>
      <c r="O9" s="394"/>
      <c r="P9" s="1"/>
      <c r="Q9" s="1"/>
    </row>
    <row r="10" spans="1:17" ht="15" customHeight="1" x14ac:dyDescent="0.25">
      <c r="A10" s="407"/>
      <c r="B10" s="24" t="s">
        <v>480</v>
      </c>
      <c r="C10" s="25"/>
      <c r="D10" s="26"/>
      <c r="E10" s="25"/>
      <c r="F10" s="25"/>
      <c r="G10" s="25"/>
      <c r="H10" s="26"/>
      <c r="I10" s="26"/>
      <c r="J10" s="26"/>
      <c r="K10" s="26"/>
      <c r="L10" s="26"/>
      <c r="M10" s="346"/>
      <c r="N10" s="26"/>
      <c r="O10" s="27"/>
      <c r="P10" s="1"/>
      <c r="Q10" s="1"/>
    </row>
    <row r="11" spans="1:17" ht="14.25" customHeight="1" x14ac:dyDescent="0.25">
      <c r="A11" s="407"/>
      <c r="B11" s="16" t="s">
        <v>17</v>
      </c>
      <c r="C11" s="17"/>
      <c r="D11" s="18"/>
      <c r="E11" s="17"/>
      <c r="F11" s="17"/>
      <c r="G11" s="17"/>
      <c r="H11" s="18"/>
      <c r="I11" s="18"/>
      <c r="J11" s="18"/>
      <c r="K11" s="18"/>
      <c r="L11" s="18"/>
      <c r="M11" s="347"/>
      <c r="N11" s="18"/>
      <c r="O11" s="19"/>
      <c r="P11" s="1"/>
      <c r="Q11" s="1"/>
    </row>
    <row r="12" spans="1:17" ht="14.25" customHeight="1" x14ac:dyDescent="0.25">
      <c r="A12" s="408"/>
      <c r="B12" s="385" t="s">
        <v>18</v>
      </c>
      <c r="C12" s="386"/>
      <c r="D12" s="386"/>
      <c r="E12" s="386"/>
      <c r="F12" s="386"/>
      <c r="G12" s="386"/>
      <c r="H12" s="386"/>
      <c r="I12" s="386"/>
      <c r="J12" s="386"/>
      <c r="K12" s="386"/>
      <c r="L12" s="386"/>
      <c r="M12" s="386"/>
      <c r="N12" s="386"/>
      <c r="O12" s="461"/>
      <c r="P12" s="1"/>
      <c r="Q12" s="1"/>
    </row>
    <row r="13" spans="1:17" ht="74.25" customHeight="1" x14ac:dyDescent="0.25">
      <c r="A13" s="20">
        <v>2</v>
      </c>
      <c r="B13" s="28" t="s">
        <v>19</v>
      </c>
      <c r="C13" s="8" t="s">
        <v>246</v>
      </c>
      <c r="D13" s="29" t="s">
        <v>393</v>
      </c>
      <c r="E13" s="9" t="s">
        <v>20</v>
      </c>
      <c r="F13" s="9"/>
      <c r="G13" s="9" t="s">
        <v>21</v>
      </c>
      <c r="H13" s="30" t="s">
        <v>264</v>
      </c>
      <c r="I13" s="239">
        <v>3312</v>
      </c>
      <c r="J13" s="11">
        <f>K13+L13</f>
        <v>55280.479999999996</v>
      </c>
      <c r="K13" s="12">
        <f>I13*16.54</f>
        <v>54780.479999999996</v>
      </c>
      <c r="L13" s="12">
        <v>500</v>
      </c>
      <c r="M13" s="348">
        <v>0</v>
      </c>
      <c r="N13" s="31"/>
      <c r="O13" s="23">
        <f>J13+N13</f>
        <v>55280.479999999996</v>
      </c>
      <c r="P13" s="1"/>
      <c r="Q13" s="1"/>
    </row>
    <row r="14" spans="1:17" ht="72" customHeight="1" x14ac:dyDescent="0.25">
      <c r="A14" s="406"/>
      <c r="B14" s="436" t="s">
        <v>389</v>
      </c>
      <c r="C14" s="459"/>
      <c r="D14" s="459"/>
      <c r="E14" s="459"/>
      <c r="F14" s="459"/>
      <c r="G14" s="459"/>
      <c r="H14" s="459"/>
      <c r="I14" s="459"/>
      <c r="J14" s="459"/>
      <c r="K14" s="459"/>
      <c r="L14" s="459"/>
      <c r="M14" s="459"/>
      <c r="N14" s="459"/>
      <c r="O14" s="460"/>
      <c r="P14" s="1"/>
      <c r="Q14" s="1"/>
    </row>
    <row r="15" spans="1:17" ht="77.25" customHeight="1" x14ac:dyDescent="0.25">
      <c r="A15" s="407"/>
      <c r="B15" s="392" t="s">
        <v>390</v>
      </c>
      <c r="C15" s="393"/>
      <c r="D15" s="393"/>
      <c r="E15" s="393"/>
      <c r="F15" s="393"/>
      <c r="G15" s="393"/>
      <c r="H15" s="393"/>
      <c r="I15" s="393"/>
      <c r="J15" s="393"/>
      <c r="K15" s="393"/>
      <c r="L15" s="393"/>
      <c r="M15" s="393"/>
      <c r="N15" s="393"/>
      <c r="O15" s="394"/>
      <c r="P15" s="1"/>
      <c r="Q15" s="1"/>
    </row>
    <row r="16" spans="1:17" ht="28.5" customHeight="1" x14ac:dyDescent="0.25">
      <c r="A16" s="407"/>
      <c r="B16" s="392" t="s">
        <v>391</v>
      </c>
      <c r="C16" s="393"/>
      <c r="D16" s="393"/>
      <c r="E16" s="393"/>
      <c r="F16" s="393"/>
      <c r="G16" s="393"/>
      <c r="H16" s="393"/>
      <c r="I16" s="393"/>
      <c r="J16" s="393"/>
      <c r="K16" s="393"/>
      <c r="L16" s="393"/>
      <c r="M16" s="393"/>
      <c r="N16" s="393"/>
      <c r="O16" s="394"/>
      <c r="P16" s="1"/>
      <c r="Q16" s="1"/>
    </row>
    <row r="17" spans="1:17" ht="17.850000000000001" customHeight="1" x14ac:dyDescent="0.25">
      <c r="A17" s="407"/>
      <c r="B17" s="403" t="s">
        <v>482</v>
      </c>
      <c r="C17" s="404"/>
      <c r="D17" s="404"/>
      <c r="E17" s="404"/>
      <c r="F17" s="404"/>
      <c r="G17" s="404"/>
      <c r="H17" s="404"/>
      <c r="I17" s="404"/>
      <c r="J17" s="404"/>
      <c r="K17" s="26"/>
      <c r="L17" s="26"/>
      <c r="M17" s="346"/>
      <c r="N17" s="26"/>
      <c r="O17" s="27"/>
      <c r="P17" s="1"/>
      <c r="Q17" s="1"/>
    </row>
    <row r="18" spans="1:17" ht="15.75" customHeight="1" x14ac:dyDescent="0.25">
      <c r="A18" s="407"/>
      <c r="B18" s="403" t="s">
        <v>392</v>
      </c>
      <c r="C18" s="404"/>
      <c r="D18" s="404"/>
      <c r="E18" s="404"/>
      <c r="F18" s="404"/>
      <c r="G18" s="404"/>
      <c r="H18" s="404"/>
      <c r="I18" s="404"/>
      <c r="J18" s="404"/>
      <c r="K18" s="26"/>
      <c r="L18" s="26"/>
      <c r="M18" s="346"/>
      <c r="N18" s="26"/>
      <c r="O18" s="27"/>
      <c r="P18" s="1"/>
      <c r="Q18" s="1"/>
    </row>
    <row r="19" spans="1:17" x14ac:dyDescent="0.25">
      <c r="A19" s="407"/>
      <c r="B19" s="403" t="s">
        <v>481</v>
      </c>
      <c r="C19" s="404"/>
      <c r="D19" s="404"/>
      <c r="E19" s="404"/>
      <c r="F19" s="404"/>
      <c r="G19" s="404"/>
      <c r="H19" s="32"/>
      <c r="I19" s="32"/>
      <c r="J19" s="32"/>
      <c r="K19" s="32"/>
      <c r="L19" s="32"/>
      <c r="M19" s="349"/>
      <c r="N19" s="32"/>
      <c r="O19" s="33"/>
      <c r="P19" s="1"/>
      <c r="Q19" s="1"/>
    </row>
    <row r="20" spans="1:17" ht="14.1" customHeight="1" x14ac:dyDescent="0.25">
      <c r="A20" s="407"/>
      <c r="B20" s="16" t="s">
        <v>22</v>
      </c>
      <c r="C20" s="17"/>
      <c r="D20" s="18"/>
      <c r="E20" s="17"/>
      <c r="F20" s="17"/>
      <c r="G20" s="17"/>
      <c r="H20" s="18"/>
      <c r="I20" s="18"/>
      <c r="J20" s="18"/>
      <c r="K20" s="18"/>
      <c r="L20" s="18"/>
      <c r="M20" s="347"/>
      <c r="N20" s="18"/>
      <c r="O20" s="19"/>
      <c r="P20" s="1"/>
      <c r="Q20" s="1"/>
    </row>
    <row r="21" spans="1:17" x14ac:dyDescent="0.25">
      <c r="A21" s="408"/>
      <c r="B21" s="385" t="s">
        <v>23</v>
      </c>
      <c r="C21" s="386"/>
      <c r="D21" s="386"/>
      <c r="E21" s="386"/>
      <c r="F21" s="386"/>
      <c r="G21" s="386"/>
      <c r="H21" s="386"/>
      <c r="I21" s="386"/>
      <c r="J21" s="386"/>
      <c r="K21" s="386"/>
      <c r="L21" s="386"/>
      <c r="M21" s="386"/>
      <c r="N21" s="386"/>
      <c r="O21" s="461"/>
      <c r="P21" s="1"/>
      <c r="Q21" s="1"/>
    </row>
    <row r="22" spans="1:17" ht="110.25" customHeight="1" x14ac:dyDescent="0.25">
      <c r="A22" s="20">
        <v>3</v>
      </c>
      <c r="B22" s="28" t="s">
        <v>265</v>
      </c>
      <c r="C22" s="8" t="s">
        <v>246</v>
      </c>
      <c r="D22" s="29" t="s">
        <v>483</v>
      </c>
      <c r="E22" s="9" t="s">
        <v>20</v>
      </c>
      <c r="F22" s="9"/>
      <c r="G22" s="9" t="s">
        <v>396</v>
      </c>
      <c r="H22" s="30" t="s">
        <v>266</v>
      </c>
      <c r="I22" s="239">
        <v>1380</v>
      </c>
      <c r="J22" s="11">
        <f>K22+L22</f>
        <v>23195.199999999997</v>
      </c>
      <c r="K22" s="12">
        <f>I22*16.54</f>
        <v>22825.199999999997</v>
      </c>
      <c r="L22" s="12">
        <v>370</v>
      </c>
      <c r="M22" s="350">
        <v>0</v>
      </c>
      <c r="N22" s="12"/>
      <c r="O22" s="23">
        <f>J22+N22</f>
        <v>23195.199999999997</v>
      </c>
      <c r="P22" s="1"/>
      <c r="Q22" s="1"/>
    </row>
    <row r="23" spans="1:17" ht="79.900000000000006" customHeight="1" x14ac:dyDescent="0.25">
      <c r="A23" s="406"/>
      <c r="B23" s="436" t="s">
        <v>397</v>
      </c>
      <c r="C23" s="459"/>
      <c r="D23" s="459"/>
      <c r="E23" s="459"/>
      <c r="F23" s="459"/>
      <c r="G23" s="459"/>
      <c r="H23" s="459"/>
      <c r="I23" s="459"/>
      <c r="J23" s="459"/>
      <c r="K23" s="459"/>
      <c r="L23" s="459"/>
      <c r="M23" s="459"/>
      <c r="N23" s="459"/>
      <c r="O23" s="460"/>
      <c r="P23" s="1"/>
      <c r="Q23" s="1"/>
    </row>
    <row r="24" spans="1:17" ht="53.25" customHeight="1" x14ac:dyDescent="0.25">
      <c r="A24" s="407"/>
      <c r="B24" s="392" t="s">
        <v>398</v>
      </c>
      <c r="C24" s="393"/>
      <c r="D24" s="393"/>
      <c r="E24" s="393"/>
      <c r="F24" s="393"/>
      <c r="G24" s="393"/>
      <c r="H24" s="393"/>
      <c r="I24" s="393"/>
      <c r="J24" s="393"/>
      <c r="K24" s="393"/>
      <c r="L24" s="393"/>
      <c r="M24" s="393"/>
      <c r="N24" s="393"/>
      <c r="O24" s="394"/>
      <c r="P24" s="1"/>
      <c r="Q24" s="1"/>
    </row>
    <row r="25" spans="1:17" ht="28.5" customHeight="1" x14ac:dyDescent="0.25">
      <c r="A25" s="407"/>
      <c r="B25" s="392" t="s">
        <v>399</v>
      </c>
      <c r="C25" s="393"/>
      <c r="D25" s="393"/>
      <c r="E25" s="393"/>
      <c r="F25" s="393"/>
      <c r="G25" s="393"/>
      <c r="H25" s="393"/>
      <c r="I25" s="393"/>
      <c r="J25" s="393"/>
      <c r="K25" s="393"/>
      <c r="L25" s="393"/>
      <c r="M25" s="393"/>
      <c r="N25" s="393"/>
      <c r="O25" s="394"/>
      <c r="P25" s="1"/>
      <c r="Q25" s="1"/>
    </row>
    <row r="26" spans="1:17" ht="17.850000000000001" customHeight="1" x14ac:dyDescent="0.25">
      <c r="A26" s="407"/>
      <c r="B26" s="403" t="s">
        <v>484</v>
      </c>
      <c r="C26" s="404"/>
      <c r="D26" s="404"/>
      <c r="E26" s="404"/>
      <c r="F26" s="404"/>
      <c r="G26" s="404"/>
      <c r="H26" s="404"/>
      <c r="I26" s="404"/>
      <c r="J26" s="404"/>
      <c r="K26" s="26"/>
      <c r="L26" s="26"/>
      <c r="M26" s="346"/>
      <c r="N26" s="26"/>
      <c r="O26" s="27"/>
      <c r="P26" s="1"/>
      <c r="Q26" s="1"/>
    </row>
    <row r="27" spans="1:17" ht="14.1" customHeight="1" x14ac:dyDescent="0.25">
      <c r="A27" s="407"/>
      <c r="B27" s="16" t="s">
        <v>267</v>
      </c>
      <c r="C27" s="17"/>
      <c r="D27" s="18"/>
      <c r="E27" s="17"/>
      <c r="F27" s="17"/>
      <c r="G27" s="17"/>
      <c r="H27" s="18"/>
      <c r="I27" s="18"/>
      <c r="J27" s="18"/>
      <c r="K27" s="18"/>
      <c r="L27" s="18"/>
      <c r="M27" s="347"/>
      <c r="N27" s="18"/>
      <c r="O27" s="19"/>
      <c r="P27" s="1"/>
      <c r="Q27" s="1"/>
    </row>
    <row r="28" spans="1:17" x14ac:dyDescent="0.25">
      <c r="A28" s="408"/>
      <c r="B28" s="385" t="s">
        <v>400</v>
      </c>
      <c r="C28" s="386"/>
      <c r="D28" s="386"/>
      <c r="E28" s="386"/>
      <c r="F28" s="386"/>
      <c r="G28" s="386"/>
      <c r="H28" s="386"/>
      <c r="I28" s="386"/>
      <c r="J28" s="386"/>
      <c r="K28" s="386"/>
      <c r="L28" s="386"/>
      <c r="M28" s="386"/>
      <c r="N28" s="386"/>
      <c r="O28" s="461"/>
      <c r="P28" s="1"/>
      <c r="Q28" s="1"/>
    </row>
    <row r="29" spans="1:17" ht="77.25" customHeight="1" x14ac:dyDescent="0.25">
      <c r="A29" s="35"/>
      <c r="B29" s="36" t="s">
        <v>24</v>
      </c>
      <c r="C29" s="37"/>
      <c r="D29" s="38"/>
      <c r="E29" s="38"/>
      <c r="F29" s="38"/>
      <c r="G29" s="38"/>
      <c r="H29" s="39"/>
      <c r="I29" s="39"/>
      <c r="J29" s="45">
        <f>J30+J38+J49+J58+J66+J72+J79+J87+J99+J107</f>
        <v>609661.64</v>
      </c>
      <c r="K29" s="45">
        <f t="shared" ref="K29:L29" si="0">K30+K38+K49+K58+K66+K72+K79+K87+K99+K107</f>
        <v>588261.64</v>
      </c>
      <c r="L29" s="45">
        <f t="shared" si="0"/>
        <v>21400</v>
      </c>
      <c r="M29" s="348">
        <f>SUM(M30,M38,M49,M58,M66,M72,M79,M87,M99,M107)</f>
        <v>0</v>
      </c>
      <c r="N29" s="45">
        <f>SUM(N30,N38,N49,N58,N66,N72,N79,N87,N99,N107)</f>
        <v>0</v>
      </c>
      <c r="O29" s="45">
        <f>SUM(O30,O38,O49,O58,O66,O72,O79,O87,O99,O107)</f>
        <v>609661.64</v>
      </c>
      <c r="P29" s="1"/>
      <c r="Q29" s="1"/>
    </row>
    <row r="30" spans="1:17" ht="42" customHeight="1" x14ac:dyDescent="0.25">
      <c r="A30" s="40">
        <v>4</v>
      </c>
      <c r="B30" s="41" t="s">
        <v>25</v>
      </c>
      <c r="C30" s="42" t="s">
        <v>246</v>
      </c>
      <c r="D30" s="43" t="s">
        <v>26</v>
      </c>
      <c r="E30" s="43" t="s">
        <v>27</v>
      </c>
      <c r="F30" s="43"/>
      <c r="G30" s="43"/>
      <c r="H30" s="44" t="s">
        <v>28</v>
      </c>
      <c r="I30" s="283">
        <v>6250</v>
      </c>
      <c r="J30" s="45">
        <f>K30+L30</f>
        <v>104875</v>
      </c>
      <c r="K30" s="46">
        <f>I30*16.54</f>
        <v>103375</v>
      </c>
      <c r="L30" s="244">
        <v>1500</v>
      </c>
      <c r="M30" s="345">
        <v>0</v>
      </c>
      <c r="N30" s="46"/>
      <c r="O30" s="47">
        <f>J30+N30</f>
        <v>104875</v>
      </c>
      <c r="P30" s="1"/>
      <c r="Q30" s="1"/>
    </row>
    <row r="31" spans="1:17" ht="52.5" customHeight="1" x14ac:dyDescent="0.25">
      <c r="A31" s="406"/>
      <c r="B31" s="403" t="s">
        <v>262</v>
      </c>
      <c r="C31" s="404"/>
      <c r="D31" s="404"/>
      <c r="E31" s="404"/>
      <c r="F31" s="404"/>
      <c r="G31" s="404"/>
      <c r="H31" s="404"/>
      <c r="I31" s="404"/>
      <c r="J31" s="404"/>
      <c r="K31" s="404"/>
      <c r="L31" s="404"/>
      <c r="M31" s="404"/>
      <c r="N31" s="404"/>
      <c r="O31" s="405"/>
      <c r="P31" s="1"/>
      <c r="Q31" s="1"/>
    </row>
    <row r="32" spans="1:17" ht="90.75" customHeight="1" x14ac:dyDescent="0.25">
      <c r="A32" s="407"/>
      <c r="B32" s="392" t="s">
        <v>488</v>
      </c>
      <c r="C32" s="393"/>
      <c r="D32" s="393"/>
      <c r="E32" s="393"/>
      <c r="F32" s="393"/>
      <c r="G32" s="393"/>
      <c r="H32" s="393"/>
      <c r="I32" s="393"/>
      <c r="J32" s="393"/>
      <c r="K32" s="393"/>
      <c r="L32" s="393"/>
      <c r="M32" s="393"/>
      <c r="N32" s="393"/>
      <c r="O32" s="394"/>
      <c r="P32" s="1"/>
      <c r="Q32" s="1"/>
    </row>
    <row r="33" spans="1:17" ht="28.5" customHeight="1" x14ac:dyDescent="0.25">
      <c r="A33" s="407"/>
      <c r="B33" s="392" t="s">
        <v>485</v>
      </c>
      <c r="C33" s="393"/>
      <c r="D33" s="393"/>
      <c r="E33" s="393"/>
      <c r="F33" s="393"/>
      <c r="G33" s="393"/>
      <c r="H33" s="393"/>
      <c r="I33" s="393"/>
      <c r="J33" s="393"/>
      <c r="K33" s="393"/>
      <c r="L33" s="393"/>
      <c r="M33" s="393"/>
      <c r="N33" s="393"/>
      <c r="O33" s="394"/>
      <c r="P33" s="1"/>
      <c r="Q33" s="1"/>
    </row>
    <row r="34" spans="1:17" x14ac:dyDescent="0.25">
      <c r="A34" s="407"/>
      <c r="B34" s="392" t="s">
        <v>486</v>
      </c>
      <c r="C34" s="393"/>
      <c r="D34" s="393"/>
      <c r="E34" s="393"/>
      <c r="F34" s="393"/>
      <c r="G34" s="393"/>
      <c r="H34" s="393"/>
      <c r="I34" s="393"/>
      <c r="J34" s="393"/>
      <c r="K34" s="393"/>
      <c r="L34" s="393"/>
      <c r="M34" s="346"/>
      <c r="N34" s="26"/>
      <c r="O34" s="27"/>
      <c r="P34" s="1"/>
      <c r="Q34" s="1"/>
    </row>
    <row r="35" spans="1:17" ht="15" customHeight="1" x14ac:dyDescent="0.25">
      <c r="A35" s="407"/>
      <c r="B35" s="24" t="s">
        <v>487</v>
      </c>
      <c r="C35" s="26"/>
      <c r="D35" s="26"/>
      <c r="E35" s="26"/>
      <c r="F35" s="26"/>
      <c r="G35" s="26"/>
      <c r="H35" s="26"/>
      <c r="I35" s="26"/>
      <c r="J35" s="26"/>
      <c r="K35" s="26"/>
      <c r="L35" s="26"/>
      <c r="M35" s="346"/>
      <c r="N35" s="26"/>
      <c r="O35" s="27"/>
      <c r="P35" s="1"/>
      <c r="Q35" s="1"/>
    </row>
    <row r="36" spans="1:17" ht="18" customHeight="1" x14ac:dyDescent="0.25">
      <c r="A36" s="407"/>
      <c r="B36" s="48" t="s">
        <v>489</v>
      </c>
      <c r="C36" s="14"/>
      <c r="D36" s="14"/>
      <c r="E36" s="14"/>
      <c r="F36" s="14"/>
      <c r="G36" s="14"/>
      <c r="H36" s="14"/>
      <c r="I36" s="14"/>
      <c r="J36" s="14"/>
      <c r="K36" s="14"/>
      <c r="L36" s="14"/>
      <c r="M36" s="351"/>
      <c r="N36" s="14"/>
      <c r="O36" s="49"/>
      <c r="P36" s="13"/>
      <c r="Q36" s="13"/>
    </row>
    <row r="37" spans="1:17" ht="14.45" customHeight="1" x14ac:dyDescent="0.25">
      <c r="A37" s="407"/>
      <c r="B37" s="385" t="s">
        <v>29</v>
      </c>
      <c r="C37" s="386"/>
      <c r="D37" s="386"/>
      <c r="E37" s="386"/>
      <c r="F37" s="386"/>
      <c r="G37" s="386"/>
      <c r="H37" s="386"/>
      <c r="I37" s="386"/>
      <c r="J37" s="386"/>
      <c r="K37" s="386"/>
      <c r="L37" s="386"/>
      <c r="M37" s="386"/>
      <c r="N37" s="386"/>
      <c r="O37" s="461"/>
      <c r="P37" s="1"/>
      <c r="Q37" s="1"/>
    </row>
    <row r="38" spans="1:17" ht="45.75" customHeight="1" x14ac:dyDescent="0.25">
      <c r="A38" s="40">
        <v>5</v>
      </c>
      <c r="B38" s="41" t="s">
        <v>30</v>
      </c>
      <c r="C38" s="42" t="s">
        <v>246</v>
      </c>
      <c r="D38" s="50" t="s">
        <v>31</v>
      </c>
      <c r="E38" s="43" t="s">
        <v>32</v>
      </c>
      <c r="F38" s="43"/>
      <c r="G38" s="43"/>
      <c r="H38" s="44" t="s">
        <v>33</v>
      </c>
      <c r="I38" s="44">
        <v>4250</v>
      </c>
      <c r="J38" s="45">
        <f>K38+L38</f>
        <v>73795</v>
      </c>
      <c r="K38" s="46">
        <f>I38*16.54</f>
        <v>70295</v>
      </c>
      <c r="L38" s="244">
        <v>3500</v>
      </c>
      <c r="M38" s="345">
        <v>0</v>
      </c>
      <c r="N38" s="46"/>
      <c r="O38" s="47">
        <f>J38+N38</f>
        <v>73795</v>
      </c>
      <c r="P38" s="1"/>
      <c r="Q38" s="1"/>
    </row>
    <row r="39" spans="1:17" ht="51.75" customHeight="1" x14ac:dyDescent="0.25">
      <c r="A39" s="406"/>
      <c r="B39" s="403" t="s">
        <v>34</v>
      </c>
      <c r="C39" s="404"/>
      <c r="D39" s="404"/>
      <c r="E39" s="404"/>
      <c r="F39" s="404"/>
      <c r="G39" s="404"/>
      <c r="H39" s="404"/>
      <c r="I39" s="404"/>
      <c r="J39" s="404"/>
      <c r="K39" s="404"/>
      <c r="L39" s="404"/>
      <c r="M39" s="404"/>
      <c r="N39" s="404"/>
      <c r="O39" s="405"/>
      <c r="P39" s="1"/>
      <c r="Q39" s="1"/>
    </row>
    <row r="40" spans="1:17" ht="99" customHeight="1" x14ac:dyDescent="0.25">
      <c r="A40" s="407"/>
      <c r="B40" s="392" t="s">
        <v>592</v>
      </c>
      <c r="C40" s="393"/>
      <c r="D40" s="393"/>
      <c r="E40" s="393"/>
      <c r="F40" s="393"/>
      <c r="G40" s="393"/>
      <c r="H40" s="393"/>
      <c r="I40" s="393"/>
      <c r="J40" s="393"/>
      <c r="K40" s="393"/>
      <c r="L40" s="393"/>
      <c r="M40" s="393"/>
      <c r="N40" s="393"/>
      <c r="O40" s="394"/>
      <c r="P40" s="1"/>
      <c r="Q40" s="1"/>
    </row>
    <row r="41" spans="1:17" ht="27.75" customHeight="1" x14ac:dyDescent="0.25">
      <c r="A41" s="407"/>
      <c r="B41" s="392" t="s">
        <v>253</v>
      </c>
      <c r="C41" s="393"/>
      <c r="D41" s="393"/>
      <c r="E41" s="393"/>
      <c r="F41" s="393"/>
      <c r="G41" s="393"/>
      <c r="H41" s="393"/>
      <c r="I41" s="393"/>
      <c r="J41" s="393"/>
      <c r="K41" s="393"/>
      <c r="L41" s="393"/>
      <c r="M41" s="393"/>
      <c r="N41" s="393"/>
      <c r="O41" s="394"/>
      <c r="P41" s="1"/>
      <c r="Q41" s="1"/>
    </row>
    <row r="42" spans="1:17" x14ac:dyDescent="0.25">
      <c r="A42" s="407"/>
      <c r="B42" s="392" t="s">
        <v>254</v>
      </c>
      <c r="C42" s="393"/>
      <c r="D42" s="393"/>
      <c r="E42" s="393"/>
      <c r="F42" s="393"/>
      <c r="G42" s="393"/>
      <c r="H42" s="393"/>
      <c r="I42" s="393"/>
      <c r="J42" s="393"/>
      <c r="K42" s="393"/>
      <c r="L42" s="393"/>
      <c r="M42" s="346"/>
      <c r="N42" s="26"/>
      <c r="O42" s="27"/>
      <c r="P42" s="13"/>
      <c r="Q42" s="13"/>
    </row>
    <row r="43" spans="1:17" ht="16.5" customHeight="1" x14ac:dyDescent="0.25">
      <c r="A43" s="407"/>
      <c r="B43" s="24" t="s">
        <v>255</v>
      </c>
      <c r="C43" s="26"/>
      <c r="D43" s="26"/>
      <c r="E43" s="26"/>
      <c r="F43" s="26"/>
      <c r="G43" s="26"/>
      <c r="H43" s="26"/>
      <c r="I43" s="26"/>
      <c r="J43" s="26"/>
      <c r="K43" s="26"/>
      <c r="L43" s="26"/>
      <c r="M43" s="346"/>
      <c r="N43" s="26"/>
      <c r="O43" s="27"/>
      <c r="P43" s="13"/>
      <c r="Q43" s="13"/>
    </row>
    <row r="44" spans="1:17" ht="16.5" customHeight="1" x14ac:dyDescent="0.25">
      <c r="A44" s="407"/>
      <c r="B44" s="24" t="s">
        <v>256</v>
      </c>
      <c r="C44" s="26"/>
      <c r="D44" s="26"/>
      <c r="E44" s="26"/>
      <c r="F44" s="26"/>
      <c r="G44" s="26"/>
      <c r="H44" s="26"/>
      <c r="I44" s="26"/>
      <c r="J44" s="26"/>
      <c r="K44" s="26"/>
      <c r="L44" s="26"/>
      <c r="M44" s="346"/>
      <c r="N44" s="26"/>
      <c r="O44" s="27"/>
      <c r="P44" s="13"/>
      <c r="Q44" s="13"/>
    </row>
    <row r="45" spans="1:17" ht="15" customHeight="1" x14ac:dyDescent="0.25">
      <c r="A45" s="407"/>
      <c r="B45" s="392" t="s">
        <v>490</v>
      </c>
      <c r="C45" s="393"/>
      <c r="D45" s="393"/>
      <c r="E45" s="395"/>
      <c r="F45" s="395"/>
      <c r="G45" s="395"/>
      <c r="H45" s="395"/>
      <c r="I45" s="395"/>
      <c r="J45" s="395"/>
      <c r="K45" s="395"/>
      <c r="L45" s="395"/>
      <c r="M45" s="395"/>
      <c r="N45" s="395"/>
      <c r="O45" s="431"/>
      <c r="P45" s="13"/>
      <c r="Q45" s="13"/>
    </row>
    <row r="46" spans="1:17" x14ac:dyDescent="0.25">
      <c r="A46" s="407"/>
      <c r="B46" s="392" t="s">
        <v>491</v>
      </c>
      <c r="C46" s="393"/>
      <c r="D46" s="393"/>
      <c r="E46" s="393"/>
      <c r="F46" s="393"/>
      <c r="G46" s="393"/>
      <c r="H46" s="393"/>
      <c r="I46" s="393"/>
      <c r="J46" s="393"/>
      <c r="K46" s="26"/>
      <c r="L46" s="26"/>
      <c r="M46" s="346"/>
      <c r="N46" s="26"/>
      <c r="O46" s="27"/>
      <c r="P46" s="13"/>
      <c r="Q46" s="13"/>
    </row>
    <row r="47" spans="1:17" ht="18" customHeight="1" x14ac:dyDescent="0.25">
      <c r="A47" s="407"/>
      <c r="B47" s="48" t="s">
        <v>47</v>
      </c>
      <c r="C47" s="14"/>
      <c r="D47" s="14"/>
      <c r="E47" s="14"/>
      <c r="F47" s="14"/>
      <c r="G47" s="14"/>
      <c r="H47" s="14"/>
      <c r="I47" s="14"/>
      <c r="J47" s="14"/>
      <c r="K47" s="14"/>
      <c r="L47" s="14"/>
      <c r="M47" s="351"/>
      <c r="N47" s="14"/>
      <c r="O47" s="49"/>
      <c r="P47" s="13"/>
      <c r="Q47" s="13"/>
    </row>
    <row r="48" spans="1:17" x14ac:dyDescent="0.25">
      <c r="A48" s="407"/>
      <c r="B48" s="385" t="s">
        <v>29</v>
      </c>
      <c r="C48" s="386"/>
      <c r="D48" s="386"/>
      <c r="E48" s="386"/>
      <c r="F48" s="386"/>
      <c r="G48" s="386"/>
      <c r="H48" s="386"/>
      <c r="I48" s="386"/>
      <c r="J48" s="386"/>
      <c r="K48" s="386"/>
      <c r="L48" s="386"/>
      <c r="M48" s="386"/>
      <c r="N48" s="386"/>
      <c r="O48" s="461"/>
      <c r="P48" s="1"/>
      <c r="Q48" s="1"/>
    </row>
    <row r="49" spans="1:17" ht="84" customHeight="1" x14ac:dyDescent="0.25">
      <c r="A49" s="40">
        <v>6</v>
      </c>
      <c r="B49" s="41" t="s">
        <v>35</v>
      </c>
      <c r="C49" s="42" t="s">
        <v>246</v>
      </c>
      <c r="D49" s="43" t="s">
        <v>26</v>
      </c>
      <c r="E49" s="43" t="s">
        <v>36</v>
      </c>
      <c r="F49" s="43"/>
      <c r="G49" s="43"/>
      <c r="H49" s="44" t="s">
        <v>37</v>
      </c>
      <c r="I49" s="44">
        <v>3250</v>
      </c>
      <c r="J49" s="45">
        <f>K49+L49</f>
        <v>56755</v>
      </c>
      <c r="K49" s="46">
        <f>I49*16.54</f>
        <v>53755</v>
      </c>
      <c r="L49" s="46">
        <v>3000</v>
      </c>
      <c r="M49" s="352"/>
      <c r="N49" s="46"/>
      <c r="O49" s="47">
        <f>J49+N49</f>
        <v>56755</v>
      </c>
      <c r="P49" s="1"/>
      <c r="Q49" s="1"/>
    </row>
    <row r="50" spans="1:17" ht="76.5" customHeight="1" x14ac:dyDescent="0.25">
      <c r="A50" s="406"/>
      <c r="B50" s="403" t="s">
        <v>38</v>
      </c>
      <c r="C50" s="404"/>
      <c r="D50" s="404"/>
      <c r="E50" s="404"/>
      <c r="F50" s="404"/>
      <c r="G50" s="404"/>
      <c r="H50" s="404"/>
      <c r="I50" s="404"/>
      <c r="J50" s="404"/>
      <c r="K50" s="404"/>
      <c r="L50" s="404"/>
      <c r="M50" s="404"/>
      <c r="N50" s="404"/>
      <c r="O50" s="405"/>
      <c r="P50" s="1"/>
      <c r="Q50" s="1"/>
    </row>
    <row r="51" spans="1:17" ht="201.75" customHeight="1" x14ac:dyDescent="0.25">
      <c r="A51" s="407"/>
      <c r="B51" s="392" t="s">
        <v>492</v>
      </c>
      <c r="C51" s="393"/>
      <c r="D51" s="393"/>
      <c r="E51" s="393"/>
      <c r="F51" s="393"/>
      <c r="G51" s="393"/>
      <c r="H51" s="393"/>
      <c r="I51" s="393"/>
      <c r="J51" s="393"/>
      <c r="K51" s="393"/>
      <c r="L51" s="393"/>
      <c r="M51" s="393"/>
      <c r="N51" s="393"/>
      <c r="O51" s="394"/>
      <c r="P51" s="1"/>
      <c r="Q51" s="1"/>
    </row>
    <row r="52" spans="1:17" ht="27" customHeight="1" x14ac:dyDescent="0.25">
      <c r="A52" s="407"/>
      <c r="B52" s="392" t="s">
        <v>493</v>
      </c>
      <c r="C52" s="393"/>
      <c r="D52" s="393"/>
      <c r="E52" s="393"/>
      <c r="F52" s="393"/>
      <c r="G52" s="393"/>
      <c r="H52" s="393"/>
      <c r="I52" s="393"/>
      <c r="J52" s="393"/>
      <c r="K52" s="393"/>
      <c r="L52" s="393"/>
      <c r="M52" s="393"/>
      <c r="N52" s="393"/>
      <c r="O52" s="394"/>
      <c r="P52" s="1"/>
      <c r="Q52" s="1"/>
    </row>
    <row r="53" spans="1:17" x14ac:dyDescent="0.25">
      <c r="A53" s="407"/>
      <c r="B53" s="403" t="s">
        <v>494</v>
      </c>
      <c r="C53" s="404"/>
      <c r="D53" s="404"/>
      <c r="E53" s="404"/>
      <c r="F53" s="32"/>
      <c r="G53" s="32"/>
      <c r="H53" s="32"/>
      <c r="I53" s="32"/>
      <c r="J53" s="32"/>
      <c r="K53" s="32"/>
      <c r="L53" s="32"/>
      <c r="M53" s="349"/>
      <c r="N53" s="32"/>
      <c r="O53" s="33"/>
      <c r="P53" s="1"/>
      <c r="Q53" s="1"/>
    </row>
    <row r="54" spans="1:17" ht="14.25" customHeight="1" x14ac:dyDescent="0.25">
      <c r="A54" s="407"/>
      <c r="B54" s="34" t="s">
        <v>275</v>
      </c>
      <c r="C54" s="32"/>
      <c r="D54" s="32"/>
      <c r="E54" s="32"/>
      <c r="F54" s="32"/>
      <c r="G54" s="32"/>
      <c r="H54" s="32"/>
      <c r="I54" s="32"/>
      <c r="J54" s="32"/>
      <c r="K54" s="32"/>
      <c r="L54" s="32"/>
      <c r="M54" s="349"/>
      <c r="N54" s="32"/>
      <c r="O54" s="33"/>
      <c r="P54" s="1"/>
      <c r="Q54" s="1"/>
    </row>
    <row r="55" spans="1:17" ht="14.25" customHeight="1" x14ac:dyDescent="0.25">
      <c r="A55" s="407"/>
      <c r="B55" s="403" t="s">
        <v>464</v>
      </c>
      <c r="C55" s="404"/>
      <c r="D55" s="404"/>
      <c r="E55" s="404"/>
      <c r="F55" s="404"/>
      <c r="G55" s="404"/>
      <c r="H55" s="404"/>
      <c r="I55" s="404"/>
      <c r="J55" s="404"/>
      <c r="K55" s="404"/>
      <c r="L55" s="404"/>
      <c r="M55" s="404"/>
      <c r="N55" s="404"/>
      <c r="O55" s="405"/>
      <c r="P55" s="1"/>
      <c r="Q55" s="1"/>
    </row>
    <row r="56" spans="1:17" ht="17.850000000000001" customHeight="1" x14ac:dyDescent="0.25">
      <c r="A56" s="407"/>
      <c r="B56" s="48" t="s">
        <v>47</v>
      </c>
      <c r="C56" s="32"/>
      <c r="D56" s="32"/>
      <c r="E56" s="32"/>
      <c r="F56" s="32"/>
      <c r="G56" s="32"/>
      <c r="H56" s="32"/>
      <c r="I56" s="32"/>
      <c r="J56" s="32"/>
      <c r="K56" s="32"/>
      <c r="L56" s="32"/>
      <c r="M56" s="349"/>
      <c r="N56" s="32"/>
      <c r="O56" s="51"/>
      <c r="P56" s="1"/>
      <c r="Q56" s="1"/>
    </row>
    <row r="57" spans="1:17" ht="15" customHeight="1" x14ac:dyDescent="0.25">
      <c r="A57" s="407"/>
      <c r="B57" s="385" t="s">
        <v>29</v>
      </c>
      <c r="C57" s="386"/>
      <c r="D57" s="386"/>
      <c r="E57" s="52"/>
      <c r="F57" s="52"/>
      <c r="G57" s="52"/>
      <c r="H57" s="52"/>
      <c r="I57" s="52"/>
      <c r="J57" s="52"/>
      <c r="K57" s="52"/>
      <c r="L57" s="52"/>
      <c r="M57" s="353"/>
      <c r="N57" s="52"/>
      <c r="O57" s="51"/>
      <c r="P57" s="1"/>
      <c r="Q57" s="1"/>
    </row>
    <row r="58" spans="1:17" ht="42" customHeight="1" x14ac:dyDescent="0.25">
      <c r="A58" s="40">
        <v>7</v>
      </c>
      <c r="B58" s="41" t="s">
        <v>39</v>
      </c>
      <c r="C58" s="42" t="s">
        <v>246</v>
      </c>
      <c r="D58" s="43" t="s">
        <v>26</v>
      </c>
      <c r="E58" s="50" t="s">
        <v>325</v>
      </c>
      <c r="F58" s="43"/>
      <c r="G58" s="43"/>
      <c r="H58" s="44" t="s">
        <v>41</v>
      </c>
      <c r="I58" s="44">
        <v>1660</v>
      </c>
      <c r="J58" s="45">
        <f>K58+L58</f>
        <v>28856.399999999998</v>
      </c>
      <c r="K58" s="46">
        <f>I58*16.54</f>
        <v>27456.399999999998</v>
      </c>
      <c r="L58" s="244">
        <v>1400</v>
      </c>
      <c r="M58" s="345">
        <v>0</v>
      </c>
      <c r="N58" s="46"/>
      <c r="O58" s="47">
        <f>J58+N58</f>
        <v>28856.399999999998</v>
      </c>
      <c r="P58" s="1"/>
      <c r="Q58" s="1"/>
    </row>
    <row r="59" spans="1:17" ht="39.6" customHeight="1" x14ac:dyDescent="0.25">
      <c r="A59" s="406"/>
      <c r="B59" s="403" t="s">
        <v>42</v>
      </c>
      <c r="C59" s="404"/>
      <c r="D59" s="404"/>
      <c r="E59" s="404"/>
      <c r="F59" s="404"/>
      <c r="G59" s="404"/>
      <c r="H59" s="404"/>
      <c r="I59" s="404"/>
      <c r="J59" s="404"/>
      <c r="K59" s="404"/>
      <c r="L59" s="404"/>
      <c r="M59" s="404"/>
      <c r="N59" s="404"/>
      <c r="O59" s="405"/>
      <c r="P59" s="1"/>
      <c r="Q59" s="1"/>
    </row>
    <row r="60" spans="1:17" ht="104.1" customHeight="1" x14ac:dyDescent="0.25">
      <c r="A60" s="407"/>
      <c r="B60" s="392" t="s">
        <v>495</v>
      </c>
      <c r="C60" s="393"/>
      <c r="D60" s="393"/>
      <c r="E60" s="393"/>
      <c r="F60" s="393"/>
      <c r="G60" s="393"/>
      <c r="H60" s="393"/>
      <c r="I60" s="393"/>
      <c r="J60" s="393"/>
      <c r="K60" s="393"/>
      <c r="L60" s="393"/>
      <c r="M60" s="393"/>
      <c r="N60" s="393"/>
      <c r="O60" s="394"/>
      <c r="P60" s="1"/>
      <c r="Q60" s="1"/>
    </row>
    <row r="61" spans="1:17" ht="25.5" customHeight="1" x14ac:dyDescent="0.25">
      <c r="A61" s="407"/>
      <c r="B61" s="392" t="s">
        <v>496</v>
      </c>
      <c r="C61" s="393"/>
      <c r="D61" s="393"/>
      <c r="E61" s="393"/>
      <c r="F61" s="393"/>
      <c r="G61" s="393"/>
      <c r="H61" s="393"/>
      <c r="I61" s="393"/>
      <c r="J61" s="393"/>
      <c r="K61" s="393"/>
      <c r="L61" s="393"/>
      <c r="M61" s="393"/>
      <c r="N61" s="393"/>
      <c r="O61" s="394"/>
      <c r="P61" s="1"/>
      <c r="Q61" s="1"/>
    </row>
    <row r="62" spans="1:17" x14ac:dyDescent="0.25">
      <c r="A62" s="407"/>
      <c r="B62" s="392" t="s">
        <v>498</v>
      </c>
      <c r="C62" s="393"/>
      <c r="D62" s="393"/>
      <c r="E62" s="393"/>
      <c r="F62" s="393"/>
      <c r="G62" s="393"/>
      <c r="H62" s="393"/>
      <c r="I62" s="393"/>
      <c r="J62" s="393"/>
      <c r="K62" s="26"/>
      <c r="L62" s="26"/>
      <c r="M62" s="346"/>
      <c r="N62" s="26"/>
      <c r="O62" s="27"/>
      <c r="P62" s="1"/>
      <c r="Q62" s="1"/>
    </row>
    <row r="63" spans="1:17" x14ac:dyDescent="0.25">
      <c r="A63" s="407"/>
      <c r="B63" s="392" t="s">
        <v>497</v>
      </c>
      <c r="C63" s="393"/>
      <c r="D63" s="393"/>
      <c r="E63" s="393"/>
      <c r="F63" s="26"/>
      <c r="G63" s="26"/>
      <c r="H63" s="26"/>
      <c r="I63" s="26"/>
      <c r="J63" s="26"/>
      <c r="K63" s="26"/>
      <c r="L63" s="26"/>
      <c r="M63" s="346"/>
      <c r="N63" s="26"/>
      <c r="O63" s="27"/>
      <c r="P63" s="1"/>
      <c r="Q63" s="1"/>
    </row>
    <row r="64" spans="1:17" ht="18.75" customHeight="1" x14ac:dyDescent="0.25">
      <c r="A64" s="407"/>
      <c r="B64" s="48" t="s">
        <v>47</v>
      </c>
      <c r="C64" s="26"/>
      <c r="D64" s="26"/>
      <c r="E64" s="26"/>
      <c r="F64" s="26"/>
      <c r="G64" s="26"/>
      <c r="H64" s="26"/>
      <c r="I64" s="26"/>
      <c r="J64" s="26"/>
      <c r="K64" s="26"/>
      <c r="L64" s="26"/>
      <c r="M64" s="346"/>
      <c r="N64" s="26"/>
      <c r="O64" s="27"/>
      <c r="P64" s="1"/>
      <c r="Q64" s="1"/>
    </row>
    <row r="65" spans="1:17" ht="16.5" customHeight="1" x14ac:dyDescent="0.25">
      <c r="A65" s="408"/>
      <c r="B65" s="385" t="s">
        <v>29</v>
      </c>
      <c r="C65" s="386"/>
      <c r="D65" s="386"/>
      <c r="E65" s="52"/>
      <c r="F65" s="52"/>
      <c r="G65" s="52"/>
      <c r="H65" s="52"/>
      <c r="I65" s="52"/>
      <c r="J65" s="52"/>
      <c r="K65" s="52"/>
      <c r="L65" s="52"/>
      <c r="M65" s="353"/>
      <c r="N65" s="52"/>
      <c r="O65" s="51"/>
      <c r="P65" s="1"/>
      <c r="Q65" s="1"/>
    </row>
    <row r="66" spans="1:17" ht="39.75" customHeight="1" x14ac:dyDescent="0.25">
      <c r="A66" s="40">
        <v>8</v>
      </c>
      <c r="B66" s="41" t="s">
        <v>43</v>
      </c>
      <c r="C66" s="42" t="s">
        <v>246</v>
      </c>
      <c r="D66" s="43" t="s">
        <v>26</v>
      </c>
      <c r="E66" s="50" t="s">
        <v>40</v>
      </c>
      <c r="F66" s="43"/>
      <c r="G66" s="43"/>
      <c r="H66" s="53"/>
      <c r="I66" s="53">
        <v>550</v>
      </c>
      <c r="J66" s="45">
        <f>K66+L66</f>
        <v>10097</v>
      </c>
      <c r="K66" s="46">
        <f>I66*16.54</f>
        <v>9097</v>
      </c>
      <c r="L66" s="244">
        <v>1000</v>
      </c>
      <c r="M66" s="345">
        <v>0</v>
      </c>
      <c r="N66" s="46"/>
      <c r="O66" s="47">
        <f>J66+N66</f>
        <v>10097</v>
      </c>
      <c r="P66" s="1"/>
      <c r="Q66" s="1"/>
    </row>
    <row r="67" spans="1:17" ht="27.75" customHeight="1" x14ac:dyDescent="0.25">
      <c r="A67" s="406"/>
      <c r="B67" s="403" t="s">
        <v>276</v>
      </c>
      <c r="C67" s="404"/>
      <c r="D67" s="404"/>
      <c r="E67" s="404"/>
      <c r="F67" s="404"/>
      <c r="G67" s="404"/>
      <c r="H67" s="404"/>
      <c r="I67" s="404"/>
      <c r="J67" s="404"/>
      <c r="K67" s="404"/>
      <c r="L67" s="404"/>
      <c r="M67" s="404"/>
      <c r="N67" s="404"/>
      <c r="O67" s="405"/>
      <c r="P67" s="1"/>
      <c r="Q67" s="1"/>
    </row>
    <row r="68" spans="1:17" ht="111.75" customHeight="1" x14ac:dyDescent="0.25">
      <c r="A68" s="407"/>
      <c r="B68" s="392" t="s">
        <v>499</v>
      </c>
      <c r="C68" s="393"/>
      <c r="D68" s="393"/>
      <c r="E68" s="393"/>
      <c r="F68" s="393"/>
      <c r="G68" s="393"/>
      <c r="H68" s="393"/>
      <c r="I68" s="393"/>
      <c r="J68" s="393"/>
      <c r="K68" s="393"/>
      <c r="L68" s="393"/>
      <c r="M68" s="393"/>
      <c r="N68" s="393"/>
      <c r="O68" s="394"/>
      <c r="P68" s="1"/>
      <c r="Q68" s="1"/>
    </row>
    <row r="69" spans="1:17" ht="26.85" customHeight="1" x14ac:dyDescent="0.25">
      <c r="A69" s="407"/>
      <c r="B69" s="392" t="s">
        <v>500</v>
      </c>
      <c r="C69" s="393"/>
      <c r="D69" s="393"/>
      <c r="E69" s="393"/>
      <c r="F69" s="393"/>
      <c r="G69" s="393"/>
      <c r="H69" s="393"/>
      <c r="I69" s="393"/>
      <c r="J69" s="393"/>
      <c r="K69" s="393"/>
      <c r="L69" s="393"/>
      <c r="M69" s="393"/>
      <c r="N69" s="393"/>
      <c r="O69" s="394"/>
      <c r="P69" s="1"/>
      <c r="Q69" s="1"/>
    </row>
    <row r="70" spans="1:17" ht="18" customHeight="1" x14ac:dyDescent="0.25">
      <c r="A70" s="407"/>
      <c r="B70" s="48" t="s">
        <v>47</v>
      </c>
      <c r="C70" s="26"/>
      <c r="D70" s="26"/>
      <c r="E70" s="26"/>
      <c r="F70" s="26"/>
      <c r="G70" s="26"/>
      <c r="H70" s="26"/>
      <c r="I70" s="26"/>
      <c r="J70" s="26"/>
      <c r="K70" s="26"/>
      <c r="L70" s="26"/>
      <c r="M70" s="346"/>
      <c r="N70" s="26"/>
      <c r="O70" s="27"/>
      <c r="P70" s="1"/>
      <c r="Q70" s="1"/>
    </row>
    <row r="71" spans="1:17" ht="15" customHeight="1" x14ac:dyDescent="0.25">
      <c r="A71" s="408"/>
      <c r="B71" s="385" t="s">
        <v>29</v>
      </c>
      <c r="C71" s="386"/>
      <c r="D71" s="386"/>
      <c r="E71" s="52"/>
      <c r="F71" s="52"/>
      <c r="G71" s="52"/>
      <c r="H71" s="52"/>
      <c r="I71" s="52"/>
      <c r="J71" s="52"/>
      <c r="K71" s="52"/>
      <c r="L71" s="52"/>
      <c r="M71" s="353"/>
      <c r="N71" s="52"/>
      <c r="O71" s="51"/>
      <c r="P71" s="1"/>
      <c r="Q71" s="1"/>
    </row>
    <row r="72" spans="1:17" ht="34.5" customHeight="1" x14ac:dyDescent="0.25">
      <c r="A72" s="54">
        <v>9</v>
      </c>
      <c r="B72" s="55" t="s">
        <v>283</v>
      </c>
      <c r="C72" s="42" t="s">
        <v>246</v>
      </c>
      <c r="D72" s="50" t="s">
        <v>26</v>
      </c>
      <c r="E72" s="50" t="s">
        <v>44</v>
      </c>
      <c r="F72" s="50"/>
      <c r="G72" s="50"/>
      <c r="H72" s="44"/>
      <c r="I72" s="44">
        <v>3650</v>
      </c>
      <c r="J72" s="45">
        <f>K72+L72</f>
        <v>61371</v>
      </c>
      <c r="K72" s="46">
        <f>I72*16.54</f>
        <v>60371</v>
      </c>
      <c r="L72" s="46">
        <v>1000</v>
      </c>
      <c r="M72" s="354">
        <v>0</v>
      </c>
      <c r="N72" s="46"/>
      <c r="O72" s="47">
        <f>J72+N72</f>
        <v>61371</v>
      </c>
      <c r="P72" s="1"/>
      <c r="Q72" s="1"/>
    </row>
    <row r="73" spans="1:17" ht="27" customHeight="1" x14ac:dyDescent="0.25">
      <c r="A73" s="406"/>
      <c r="B73" s="403" t="s">
        <v>284</v>
      </c>
      <c r="C73" s="404"/>
      <c r="D73" s="404"/>
      <c r="E73" s="404"/>
      <c r="F73" s="404"/>
      <c r="G73" s="404"/>
      <c r="H73" s="404"/>
      <c r="I73" s="404"/>
      <c r="J73" s="404"/>
      <c r="K73" s="404"/>
      <c r="L73" s="404"/>
      <c r="M73" s="404"/>
      <c r="N73" s="404"/>
      <c r="O73" s="405"/>
      <c r="P73" s="1"/>
      <c r="Q73" s="1"/>
    </row>
    <row r="74" spans="1:17" ht="87.75" customHeight="1" x14ac:dyDescent="0.25">
      <c r="A74" s="407"/>
      <c r="B74" s="392" t="s">
        <v>501</v>
      </c>
      <c r="C74" s="393"/>
      <c r="D74" s="393"/>
      <c r="E74" s="393"/>
      <c r="F74" s="393"/>
      <c r="G74" s="393"/>
      <c r="H74" s="393"/>
      <c r="I74" s="393"/>
      <c r="J74" s="393"/>
      <c r="K74" s="393"/>
      <c r="L74" s="393"/>
      <c r="M74" s="393"/>
      <c r="N74" s="393"/>
      <c r="O74" s="394"/>
      <c r="P74" s="1"/>
      <c r="Q74" s="1"/>
    </row>
    <row r="75" spans="1:17" ht="28.5" customHeight="1" x14ac:dyDescent="0.25">
      <c r="A75" s="407"/>
      <c r="B75" s="392" t="s">
        <v>45</v>
      </c>
      <c r="C75" s="393"/>
      <c r="D75" s="393"/>
      <c r="E75" s="393"/>
      <c r="F75" s="393"/>
      <c r="G75" s="393"/>
      <c r="H75" s="393"/>
      <c r="I75" s="393"/>
      <c r="J75" s="393"/>
      <c r="K75" s="393"/>
      <c r="L75" s="393"/>
      <c r="M75" s="393"/>
      <c r="N75" s="393"/>
      <c r="O75" s="394"/>
      <c r="P75" s="1"/>
      <c r="Q75" s="1"/>
    </row>
    <row r="76" spans="1:17" x14ac:dyDescent="0.25">
      <c r="A76" s="407"/>
      <c r="B76" s="389" t="s">
        <v>46</v>
      </c>
      <c r="C76" s="390"/>
      <c r="D76" s="26"/>
      <c r="E76" s="26"/>
      <c r="F76" s="26"/>
      <c r="G76" s="26"/>
      <c r="H76" s="26"/>
      <c r="I76" s="26"/>
      <c r="J76" s="26"/>
      <c r="K76" s="26"/>
      <c r="L76" s="26"/>
      <c r="M76" s="346"/>
      <c r="N76" s="26"/>
      <c r="O76" s="27"/>
      <c r="P76" s="1"/>
      <c r="Q76" s="1"/>
    </row>
    <row r="77" spans="1:17" ht="17.850000000000001" customHeight="1" x14ac:dyDescent="0.25">
      <c r="A77" s="407"/>
      <c r="B77" s="48" t="s">
        <v>47</v>
      </c>
      <c r="C77" s="26"/>
      <c r="D77" s="26"/>
      <c r="E77" s="26"/>
      <c r="F77" s="26"/>
      <c r="G77" s="26"/>
      <c r="H77" s="26"/>
      <c r="I77" s="26"/>
      <c r="J77" s="26"/>
      <c r="K77" s="26"/>
      <c r="L77" s="26"/>
      <c r="M77" s="346"/>
      <c r="N77" s="26"/>
      <c r="O77" s="27"/>
      <c r="P77" s="1"/>
      <c r="Q77" s="1"/>
    </row>
    <row r="78" spans="1:17" ht="15" customHeight="1" x14ac:dyDescent="0.25">
      <c r="A78" s="408"/>
      <c r="B78" s="385" t="s">
        <v>29</v>
      </c>
      <c r="C78" s="386"/>
      <c r="D78" s="386"/>
      <c r="E78" s="52"/>
      <c r="F78" s="52"/>
      <c r="G78" s="52"/>
      <c r="H78" s="52"/>
      <c r="I78" s="52"/>
      <c r="J78" s="52"/>
      <c r="K78" s="52"/>
      <c r="L78" s="52"/>
      <c r="M78" s="353"/>
      <c r="N78" s="52"/>
      <c r="O78" s="51"/>
      <c r="P78" s="1"/>
      <c r="Q78" s="1"/>
    </row>
    <row r="79" spans="1:17" ht="41.25" customHeight="1" x14ac:dyDescent="0.25">
      <c r="A79" s="56">
        <v>10</v>
      </c>
      <c r="B79" s="41" t="s">
        <v>48</v>
      </c>
      <c r="C79" s="42" t="s">
        <v>246</v>
      </c>
      <c r="D79" s="43" t="s">
        <v>26</v>
      </c>
      <c r="E79" s="50" t="s">
        <v>44</v>
      </c>
      <c r="F79" s="50"/>
      <c r="G79" s="50"/>
      <c r="H79" s="44" t="s">
        <v>33</v>
      </c>
      <c r="I79" s="44">
        <f>3265</f>
        <v>3265</v>
      </c>
      <c r="J79" s="45">
        <f>K79+L79</f>
        <v>56003.1</v>
      </c>
      <c r="K79" s="46">
        <f>I79*16.54</f>
        <v>54003.1</v>
      </c>
      <c r="L79" s="244">
        <v>2000</v>
      </c>
      <c r="M79" s="345">
        <v>0</v>
      </c>
      <c r="N79" s="46"/>
      <c r="O79" s="47">
        <f>J79+N79</f>
        <v>56003.1</v>
      </c>
      <c r="P79" s="1"/>
      <c r="Q79" s="1"/>
    </row>
    <row r="80" spans="1:17" ht="29.25" customHeight="1" x14ac:dyDescent="0.25">
      <c r="A80" s="406"/>
      <c r="B80" s="403" t="s">
        <v>49</v>
      </c>
      <c r="C80" s="404"/>
      <c r="D80" s="404"/>
      <c r="E80" s="404"/>
      <c r="F80" s="404"/>
      <c r="G80" s="404"/>
      <c r="H80" s="404"/>
      <c r="I80" s="404"/>
      <c r="J80" s="404"/>
      <c r="K80" s="404"/>
      <c r="L80" s="404"/>
      <c r="M80" s="404"/>
      <c r="N80" s="404"/>
      <c r="O80" s="405"/>
      <c r="P80" s="1"/>
      <c r="Q80" s="1"/>
    </row>
    <row r="81" spans="1:17" ht="64.5" customHeight="1" x14ac:dyDescent="0.25">
      <c r="A81" s="407"/>
      <c r="B81" s="392" t="s">
        <v>502</v>
      </c>
      <c r="C81" s="393"/>
      <c r="D81" s="393"/>
      <c r="E81" s="393"/>
      <c r="F81" s="393"/>
      <c r="G81" s="393"/>
      <c r="H81" s="393"/>
      <c r="I81" s="393"/>
      <c r="J81" s="393"/>
      <c r="K81" s="393"/>
      <c r="L81" s="393"/>
      <c r="M81" s="393"/>
      <c r="N81" s="393"/>
      <c r="O81" s="394"/>
      <c r="P81" s="1"/>
      <c r="Q81" s="1"/>
    </row>
    <row r="82" spans="1:17" ht="27" customHeight="1" x14ac:dyDescent="0.25">
      <c r="A82" s="407"/>
      <c r="B82" s="392" t="s">
        <v>503</v>
      </c>
      <c r="C82" s="393"/>
      <c r="D82" s="393"/>
      <c r="E82" s="393"/>
      <c r="F82" s="393"/>
      <c r="G82" s="393"/>
      <c r="H82" s="393"/>
      <c r="I82" s="393"/>
      <c r="J82" s="393"/>
      <c r="K82" s="393"/>
      <c r="L82" s="393"/>
      <c r="M82" s="393"/>
      <c r="N82" s="393"/>
      <c r="O82" s="394"/>
      <c r="P82" s="1"/>
      <c r="Q82" s="1"/>
    </row>
    <row r="83" spans="1:17" ht="16.5" customHeight="1" x14ac:dyDescent="0.25">
      <c r="A83" s="407"/>
      <c r="B83" s="24" t="s">
        <v>504</v>
      </c>
      <c r="C83" s="26"/>
      <c r="D83" s="26"/>
      <c r="E83" s="26"/>
      <c r="F83" s="26"/>
      <c r="G83" s="26"/>
      <c r="H83" s="26"/>
      <c r="I83" s="26"/>
      <c r="J83" s="26"/>
      <c r="K83" s="26"/>
      <c r="L83" s="26"/>
      <c r="M83" s="346"/>
      <c r="N83" s="26"/>
      <c r="O83" s="27"/>
      <c r="P83" s="1"/>
      <c r="Q83" s="1"/>
    </row>
    <row r="84" spans="1:17" ht="15.75" customHeight="1" x14ac:dyDescent="0.25">
      <c r="A84" s="407"/>
      <c r="B84" s="24" t="s">
        <v>505</v>
      </c>
      <c r="C84" s="26"/>
      <c r="D84" s="26"/>
      <c r="E84" s="26"/>
      <c r="F84" s="26"/>
      <c r="G84" s="26"/>
      <c r="H84" s="26"/>
      <c r="I84" s="26"/>
      <c r="J84" s="26"/>
      <c r="K84" s="26"/>
      <c r="L84" s="26"/>
      <c r="M84" s="346"/>
      <c r="N84" s="26"/>
      <c r="O84" s="27"/>
      <c r="P84" s="1"/>
      <c r="Q84" s="1"/>
    </row>
    <row r="85" spans="1:17" ht="15.75" customHeight="1" x14ac:dyDescent="0.25">
      <c r="A85" s="407"/>
      <c r="B85" s="48" t="s">
        <v>47</v>
      </c>
      <c r="C85" s="14"/>
      <c r="D85" s="14"/>
      <c r="E85" s="14"/>
      <c r="F85" s="14"/>
      <c r="G85" s="14"/>
      <c r="H85" s="14"/>
      <c r="I85" s="14"/>
      <c r="J85" s="14"/>
      <c r="K85" s="14"/>
      <c r="L85" s="14"/>
      <c r="M85" s="351"/>
      <c r="N85" s="14"/>
      <c r="O85" s="49"/>
      <c r="P85" s="13"/>
      <c r="Q85" s="13"/>
    </row>
    <row r="86" spans="1:17" ht="17.850000000000001" customHeight="1" x14ac:dyDescent="0.25">
      <c r="A86" s="408"/>
      <c r="B86" s="385" t="s">
        <v>29</v>
      </c>
      <c r="C86" s="386"/>
      <c r="D86" s="386"/>
      <c r="E86" s="52"/>
      <c r="F86" s="52"/>
      <c r="G86" s="52"/>
      <c r="H86" s="52"/>
      <c r="I86" s="52"/>
      <c r="J86" s="52"/>
      <c r="K86" s="52"/>
      <c r="L86" s="52"/>
      <c r="M86" s="353"/>
      <c r="N86" s="52"/>
      <c r="O86" s="51"/>
      <c r="P86" s="1"/>
      <c r="Q86" s="1"/>
    </row>
    <row r="87" spans="1:17" ht="42" customHeight="1" x14ac:dyDescent="0.25">
      <c r="A87" s="40">
        <v>11</v>
      </c>
      <c r="B87" s="41" t="s">
        <v>50</v>
      </c>
      <c r="C87" s="42" t="s">
        <v>246</v>
      </c>
      <c r="D87" s="43" t="s">
        <v>26</v>
      </c>
      <c r="E87" s="50" t="s">
        <v>44</v>
      </c>
      <c r="F87" s="50"/>
      <c r="G87" s="50"/>
      <c r="H87" s="44" t="s">
        <v>33</v>
      </c>
      <c r="I87" s="44">
        <v>2733</v>
      </c>
      <c r="J87" s="45">
        <f>K87+L87</f>
        <v>48203.82</v>
      </c>
      <c r="K87" s="46">
        <f>I87*16.54</f>
        <v>45203.82</v>
      </c>
      <c r="L87" s="244">
        <v>3000</v>
      </c>
      <c r="M87" s="345">
        <v>0</v>
      </c>
      <c r="N87" s="46"/>
      <c r="O87" s="47">
        <f>J87+N87</f>
        <v>48203.82</v>
      </c>
      <c r="P87" s="1"/>
      <c r="Q87" s="1"/>
    </row>
    <row r="88" spans="1:17" ht="30.75" customHeight="1" x14ac:dyDescent="0.25">
      <c r="A88" s="406"/>
      <c r="B88" s="403" t="s">
        <v>51</v>
      </c>
      <c r="C88" s="404"/>
      <c r="D88" s="404"/>
      <c r="E88" s="404"/>
      <c r="F88" s="404"/>
      <c r="G88" s="404"/>
      <c r="H88" s="404"/>
      <c r="I88" s="404"/>
      <c r="J88" s="404"/>
      <c r="K88" s="404"/>
      <c r="L88" s="404"/>
      <c r="M88" s="404"/>
      <c r="N88" s="404"/>
      <c r="O88" s="405"/>
      <c r="P88" s="1"/>
      <c r="Q88" s="1"/>
    </row>
    <row r="89" spans="1:17" ht="66.75" customHeight="1" x14ac:dyDescent="0.25">
      <c r="A89" s="407"/>
      <c r="B89" s="392" t="s">
        <v>506</v>
      </c>
      <c r="C89" s="393"/>
      <c r="D89" s="393"/>
      <c r="E89" s="393"/>
      <c r="F89" s="393"/>
      <c r="G89" s="393"/>
      <c r="H89" s="393"/>
      <c r="I89" s="393"/>
      <c r="J89" s="393"/>
      <c r="K89" s="393"/>
      <c r="L89" s="393"/>
      <c r="M89" s="393"/>
      <c r="N89" s="393"/>
      <c r="O89" s="394"/>
      <c r="P89" s="1"/>
      <c r="Q89" s="1"/>
    </row>
    <row r="90" spans="1:17" ht="27" customHeight="1" x14ac:dyDescent="0.25">
      <c r="A90" s="407"/>
      <c r="B90" s="392" t="s">
        <v>507</v>
      </c>
      <c r="C90" s="393"/>
      <c r="D90" s="393"/>
      <c r="E90" s="393"/>
      <c r="F90" s="393"/>
      <c r="G90" s="393"/>
      <c r="H90" s="393"/>
      <c r="I90" s="393"/>
      <c r="J90" s="393"/>
      <c r="K90" s="393"/>
      <c r="L90" s="393"/>
      <c r="M90" s="393"/>
      <c r="N90" s="393"/>
      <c r="O90" s="394"/>
      <c r="P90" s="1"/>
      <c r="Q90" s="1"/>
    </row>
    <row r="91" spans="1:17" ht="18" customHeight="1" x14ac:dyDescent="0.25">
      <c r="A91" s="407"/>
      <c r="B91" s="15" t="s">
        <v>508</v>
      </c>
      <c r="C91" s="14"/>
      <c r="D91" s="14"/>
      <c r="E91" s="14"/>
      <c r="F91" s="14"/>
      <c r="G91" s="14"/>
      <c r="H91" s="14"/>
      <c r="I91" s="14"/>
      <c r="J91" s="14"/>
      <c r="K91" s="14"/>
      <c r="L91" s="14"/>
      <c r="M91" s="351"/>
      <c r="N91" s="14"/>
      <c r="O91" s="49"/>
      <c r="P91" s="13"/>
      <c r="Q91" s="13"/>
    </row>
    <row r="92" spans="1:17" ht="17.850000000000001" customHeight="1" x14ac:dyDescent="0.25">
      <c r="A92" s="407"/>
      <c r="B92" s="15" t="s">
        <v>509</v>
      </c>
      <c r="C92" s="14"/>
      <c r="D92" s="14"/>
      <c r="E92" s="14"/>
      <c r="F92" s="14"/>
      <c r="G92" s="14"/>
      <c r="H92" s="14"/>
      <c r="I92" s="14"/>
      <c r="J92" s="14"/>
      <c r="K92" s="14"/>
      <c r="L92" s="14"/>
      <c r="M92" s="351"/>
      <c r="N92" s="14"/>
      <c r="O92" s="49"/>
      <c r="P92" s="13"/>
      <c r="Q92" s="13"/>
    </row>
    <row r="93" spans="1:17" ht="15" customHeight="1" x14ac:dyDescent="0.25">
      <c r="A93" s="407"/>
      <c r="B93" s="15" t="s">
        <v>510</v>
      </c>
      <c r="C93" s="14"/>
      <c r="D93" s="14"/>
      <c r="E93" s="14"/>
      <c r="F93" s="14"/>
      <c r="G93" s="14"/>
      <c r="H93" s="14"/>
      <c r="I93" s="14"/>
      <c r="J93" s="14"/>
      <c r="K93" s="14"/>
      <c r="L93" s="14"/>
      <c r="M93" s="351"/>
      <c r="N93" s="14"/>
      <c r="O93" s="49"/>
      <c r="P93" s="13"/>
      <c r="Q93" s="13"/>
    </row>
    <row r="94" spans="1:17" ht="16.5" customHeight="1" x14ac:dyDescent="0.25">
      <c r="A94" s="407"/>
      <c r="B94" s="15" t="s">
        <v>511</v>
      </c>
      <c r="C94" s="14"/>
      <c r="D94" s="14"/>
      <c r="E94" s="14"/>
      <c r="F94" s="14"/>
      <c r="G94" s="14"/>
      <c r="H94" s="14"/>
      <c r="I94" s="14"/>
      <c r="J94" s="14"/>
      <c r="K94" s="14"/>
      <c r="L94" s="14"/>
      <c r="M94" s="351"/>
      <c r="N94" s="14"/>
      <c r="O94" s="49"/>
      <c r="P94" s="13"/>
      <c r="Q94" s="13"/>
    </row>
    <row r="95" spans="1:17" ht="14.25" customHeight="1" x14ac:dyDescent="0.25">
      <c r="A95" s="407"/>
      <c r="B95" s="15" t="s">
        <v>512</v>
      </c>
      <c r="C95" s="14"/>
      <c r="D95" s="14"/>
      <c r="E95" s="14"/>
      <c r="F95" s="14"/>
      <c r="G95" s="14"/>
      <c r="H95" s="14"/>
      <c r="I95" s="14"/>
      <c r="J95" s="14"/>
      <c r="K95" s="14"/>
      <c r="L95" s="14"/>
      <c r="M95" s="351"/>
      <c r="N95" s="14"/>
      <c r="O95" s="49"/>
      <c r="P95" s="13"/>
      <c r="Q95" s="13"/>
    </row>
    <row r="96" spans="1:17" ht="15.75" customHeight="1" x14ac:dyDescent="0.25">
      <c r="A96" s="407"/>
      <c r="B96" s="15" t="s">
        <v>513</v>
      </c>
      <c r="C96" s="14"/>
      <c r="D96" s="14"/>
      <c r="E96" s="14"/>
      <c r="F96" s="14"/>
      <c r="G96" s="14"/>
      <c r="H96" s="14"/>
      <c r="I96" s="14"/>
      <c r="J96" s="14"/>
      <c r="K96" s="14"/>
      <c r="L96" s="14"/>
      <c r="M96" s="351"/>
      <c r="N96" s="14"/>
      <c r="O96" s="49"/>
      <c r="P96" s="13"/>
      <c r="Q96" s="13"/>
    </row>
    <row r="97" spans="1:17" ht="17.850000000000001" customHeight="1" x14ac:dyDescent="0.25">
      <c r="A97" s="407"/>
      <c r="B97" s="48" t="s">
        <v>47</v>
      </c>
      <c r="C97" s="14"/>
      <c r="D97" s="14"/>
      <c r="E97" s="14"/>
      <c r="F97" s="14"/>
      <c r="G97" s="14"/>
      <c r="H97" s="14"/>
      <c r="I97" s="14"/>
      <c r="J97" s="14"/>
      <c r="K97" s="14"/>
      <c r="L97" s="14"/>
      <c r="M97" s="351"/>
      <c r="N97" s="14"/>
      <c r="O97" s="49"/>
      <c r="P97" s="13"/>
      <c r="Q97" s="13"/>
    </row>
    <row r="98" spans="1:17" ht="14.25" customHeight="1" x14ac:dyDescent="0.25">
      <c r="A98" s="408"/>
      <c r="B98" s="385" t="s">
        <v>29</v>
      </c>
      <c r="C98" s="386"/>
      <c r="D98" s="386"/>
      <c r="E98" s="52"/>
      <c r="F98" s="52"/>
      <c r="G98" s="52"/>
      <c r="H98" s="52"/>
      <c r="I98" s="52"/>
      <c r="J98" s="52"/>
      <c r="K98" s="52"/>
      <c r="L98" s="52"/>
      <c r="M98" s="353"/>
      <c r="N98" s="52"/>
      <c r="O98" s="51"/>
      <c r="P98" s="1"/>
      <c r="Q98" s="1"/>
    </row>
    <row r="99" spans="1:17" ht="42" customHeight="1" x14ac:dyDescent="0.25">
      <c r="A99" s="40">
        <v>12</v>
      </c>
      <c r="B99" s="41" t="s">
        <v>52</v>
      </c>
      <c r="C99" s="42" t="s">
        <v>246</v>
      </c>
      <c r="D99" s="43" t="s">
        <v>26</v>
      </c>
      <c r="E99" s="43" t="s">
        <v>346</v>
      </c>
      <c r="F99" s="43"/>
      <c r="G99" s="43"/>
      <c r="H99" s="53"/>
      <c r="I99" s="53">
        <v>1908</v>
      </c>
      <c r="J99" s="45">
        <f>K99+L99</f>
        <v>34058.32</v>
      </c>
      <c r="K99" s="46">
        <f>I99*16.54</f>
        <v>31558.32</v>
      </c>
      <c r="L99" s="244">
        <v>2500</v>
      </c>
      <c r="M99" s="345">
        <v>0</v>
      </c>
      <c r="N99" s="46"/>
      <c r="O99" s="47">
        <f>J99+N99</f>
        <v>34058.32</v>
      </c>
      <c r="P99" s="1"/>
      <c r="Q99" s="1"/>
    </row>
    <row r="100" spans="1:17" ht="28.5" customHeight="1" x14ac:dyDescent="0.25">
      <c r="A100" s="406"/>
      <c r="B100" s="403" t="s">
        <v>53</v>
      </c>
      <c r="C100" s="404"/>
      <c r="D100" s="404"/>
      <c r="E100" s="404"/>
      <c r="F100" s="404"/>
      <c r="G100" s="404"/>
      <c r="H100" s="404"/>
      <c r="I100" s="404"/>
      <c r="J100" s="404"/>
      <c r="K100" s="404"/>
      <c r="L100" s="404"/>
      <c r="M100" s="404"/>
      <c r="N100" s="404"/>
      <c r="O100" s="405"/>
      <c r="P100" s="1"/>
      <c r="Q100" s="1"/>
    </row>
    <row r="101" spans="1:17" ht="55.5" customHeight="1" x14ac:dyDescent="0.25">
      <c r="A101" s="407"/>
      <c r="B101" s="392" t="s">
        <v>514</v>
      </c>
      <c r="C101" s="393"/>
      <c r="D101" s="393"/>
      <c r="E101" s="393"/>
      <c r="F101" s="393"/>
      <c r="G101" s="393"/>
      <c r="H101" s="393"/>
      <c r="I101" s="393"/>
      <c r="J101" s="393"/>
      <c r="K101" s="393"/>
      <c r="L101" s="393"/>
      <c r="M101" s="393"/>
      <c r="N101" s="393"/>
      <c r="O101" s="394"/>
      <c r="P101" s="1"/>
      <c r="Q101" s="1"/>
    </row>
    <row r="102" spans="1:17" ht="27" customHeight="1" x14ac:dyDescent="0.25">
      <c r="A102" s="407"/>
      <c r="B102" s="392" t="s">
        <v>517</v>
      </c>
      <c r="C102" s="393"/>
      <c r="D102" s="393"/>
      <c r="E102" s="393"/>
      <c r="F102" s="393"/>
      <c r="G102" s="393"/>
      <c r="H102" s="393"/>
      <c r="I102" s="393"/>
      <c r="J102" s="393"/>
      <c r="K102" s="393"/>
      <c r="L102" s="393"/>
      <c r="M102" s="393"/>
      <c r="N102" s="393"/>
      <c r="O102" s="394"/>
      <c r="P102" s="1"/>
      <c r="Q102" s="1"/>
    </row>
    <row r="103" spans="1:17" ht="15.75" customHeight="1" x14ac:dyDescent="0.25">
      <c r="A103" s="407"/>
      <c r="B103" s="24" t="s">
        <v>516</v>
      </c>
      <c r="C103" s="26"/>
      <c r="D103" s="26"/>
      <c r="E103" s="26"/>
      <c r="F103" s="26"/>
      <c r="G103" s="26"/>
      <c r="H103" s="26"/>
      <c r="I103" s="26"/>
      <c r="J103" s="26"/>
      <c r="K103" s="26"/>
      <c r="L103" s="26"/>
      <c r="M103" s="346"/>
      <c r="N103" s="26"/>
      <c r="O103" s="27"/>
      <c r="P103" s="1"/>
      <c r="Q103" s="1"/>
    </row>
    <row r="104" spans="1:17" ht="16.5" customHeight="1" x14ac:dyDescent="0.25">
      <c r="A104" s="407"/>
      <c r="B104" s="24" t="s">
        <v>515</v>
      </c>
      <c r="C104" s="26"/>
      <c r="D104" s="26"/>
      <c r="E104" s="26"/>
      <c r="F104" s="26"/>
      <c r="G104" s="26"/>
      <c r="H104" s="26"/>
      <c r="I104" s="26"/>
      <c r="J104" s="26"/>
      <c r="K104" s="26"/>
      <c r="L104" s="26"/>
      <c r="M104" s="346"/>
      <c r="N104" s="26"/>
      <c r="O104" s="27"/>
      <c r="P104" s="1"/>
      <c r="Q104" s="1"/>
    </row>
    <row r="105" spans="1:17" ht="14.25" customHeight="1" x14ac:dyDescent="0.25">
      <c r="A105" s="407"/>
      <c r="B105" s="48" t="s">
        <v>518</v>
      </c>
      <c r="C105" s="26"/>
      <c r="D105" s="26"/>
      <c r="E105" s="26"/>
      <c r="F105" s="26"/>
      <c r="G105" s="26"/>
      <c r="H105" s="26"/>
      <c r="I105" s="26"/>
      <c r="J105" s="26"/>
      <c r="K105" s="26"/>
      <c r="L105" s="26"/>
      <c r="M105" s="346"/>
      <c r="N105" s="26"/>
      <c r="O105" s="27"/>
      <c r="P105" s="1"/>
      <c r="Q105" s="1"/>
    </row>
    <row r="106" spans="1:17" ht="15" customHeight="1" x14ac:dyDescent="0.25">
      <c r="A106" s="408"/>
      <c r="B106" s="385" t="s">
        <v>29</v>
      </c>
      <c r="C106" s="386"/>
      <c r="D106" s="386"/>
      <c r="E106" s="52"/>
      <c r="F106" s="52"/>
      <c r="G106" s="52"/>
      <c r="H106" s="52"/>
      <c r="I106" s="52"/>
      <c r="J106" s="52"/>
      <c r="K106" s="52"/>
      <c r="L106" s="52"/>
      <c r="M106" s="353"/>
      <c r="N106" s="52"/>
      <c r="O106" s="51"/>
      <c r="P106" s="1"/>
      <c r="Q106" s="1"/>
    </row>
    <row r="107" spans="1:17" ht="39.75" customHeight="1" x14ac:dyDescent="0.25">
      <c r="A107" s="40">
        <v>13</v>
      </c>
      <c r="B107" s="41" t="s">
        <v>54</v>
      </c>
      <c r="C107" s="42" t="s">
        <v>246</v>
      </c>
      <c r="D107" s="43" t="s">
        <v>26</v>
      </c>
      <c r="E107" s="43" t="s">
        <v>347</v>
      </c>
      <c r="F107" s="43"/>
      <c r="G107" s="43"/>
      <c r="H107" s="53"/>
      <c r="I107" s="53">
        <v>8050</v>
      </c>
      <c r="J107" s="45">
        <f>K107+L107</f>
        <v>135647</v>
      </c>
      <c r="K107" s="46">
        <f>I107*16.54</f>
        <v>133147</v>
      </c>
      <c r="L107" s="244">
        <v>2500</v>
      </c>
      <c r="M107" s="345">
        <v>0</v>
      </c>
      <c r="N107" s="57"/>
      <c r="O107" s="47">
        <f>J107+N107</f>
        <v>135647</v>
      </c>
      <c r="P107" s="1"/>
      <c r="Q107" s="1"/>
    </row>
    <row r="108" spans="1:17" ht="25.5" customHeight="1" x14ac:dyDescent="0.25">
      <c r="A108" s="406"/>
      <c r="B108" s="403" t="s">
        <v>55</v>
      </c>
      <c r="C108" s="404"/>
      <c r="D108" s="404"/>
      <c r="E108" s="404"/>
      <c r="F108" s="404"/>
      <c r="G108" s="404"/>
      <c r="H108" s="404"/>
      <c r="I108" s="404"/>
      <c r="J108" s="404"/>
      <c r="K108" s="404"/>
      <c r="L108" s="404"/>
      <c r="M108" s="404"/>
      <c r="N108" s="404"/>
      <c r="O108" s="405"/>
      <c r="P108" s="1"/>
      <c r="Q108" s="1"/>
    </row>
    <row r="109" spans="1:17" ht="74.25" customHeight="1" x14ac:dyDescent="0.25">
      <c r="A109" s="407"/>
      <c r="B109" s="392" t="s">
        <v>519</v>
      </c>
      <c r="C109" s="393"/>
      <c r="D109" s="393"/>
      <c r="E109" s="393"/>
      <c r="F109" s="393"/>
      <c r="G109" s="393"/>
      <c r="H109" s="393"/>
      <c r="I109" s="393"/>
      <c r="J109" s="393"/>
      <c r="K109" s="393"/>
      <c r="L109" s="393"/>
      <c r="M109" s="393"/>
      <c r="N109" s="393"/>
      <c r="O109" s="394"/>
      <c r="P109" s="1"/>
      <c r="Q109" s="1"/>
    </row>
    <row r="110" spans="1:17" ht="26.85" customHeight="1" x14ac:dyDescent="0.25">
      <c r="A110" s="407"/>
      <c r="B110" s="392" t="s">
        <v>520</v>
      </c>
      <c r="C110" s="393"/>
      <c r="D110" s="393"/>
      <c r="E110" s="393"/>
      <c r="F110" s="393"/>
      <c r="G110" s="393"/>
      <c r="H110" s="393"/>
      <c r="I110" s="393"/>
      <c r="J110" s="393"/>
      <c r="K110" s="393"/>
      <c r="L110" s="393"/>
      <c r="M110" s="393"/>
      <c r="N110" s="393"/>
      <c r="O110" s="394"/>
      <c r="P110" s="1"/>
      <c r="Q110" s="1"/>
    </row>
    <row r="111" spans="1:17" ht="15" customHeight="1" x14ac:dyDescent="0.25">
      <c r="A111" s="407"/>
      <c r="B111" s="24" t="s">
        <v>521</v>
      </c>
      <c r="C111" s="26"/>
      <c r="D111" s="26"/>
      <c r="E111" s="26"/>
      <c r="F111" s="26"/>
      <c r="G111" s="26"/>
      <c r="H111" s="26"/>
      <c r="I111" s="26"/>
      <c r="J111" s="26"/>
      <c r="K111" s="58"/>
      <c r="L111" s="58"/>
      <c r="M111" s="355"/>
      <c r="N111" s="58"/>
      <c r="O111" s="59"/>
      <c r="P111" s="1"/>
      <c r="Q111" s="1"/>
    </row>
    <row r="112" spans="1:17" ht="15.75" customHeight="1" x14ac:dyDescent="0.25">
      <c r="A112" s="407"/>
      <c r="B112" s="48" t="s">
        <v>47</v>
      </c>
      <c r="C112" s="26"/>
      <c r="D112" s="26"/>
      <c r="E112" s="26"/>
      <c r="F112" s="26"/>
      <c r="G112" s="26"/>
      <c r="H112" s="26"/>
      <c r="I112" s="26"/>
      <c r="J112" s="26"/>
      <c r="K112" s="58"/>
      <c r="L112" s="58"/>
      <c r="M112" s="355"/>
      <c r="N112" s="58"/>
      <c r="O112" s="59"/>
      <c r="P112" s="1"/>
      <c r="Q112" s="1"/>
    </row>
    <row r="113" spans="1:17" ht="15" customHeight="1" x14ac:dyDescent="0.25">
      <c r="A113" s="408"/>
      <c r="B113" s="385" t="s">
        <v>29</v>
      </c>
      <c r="C113" s="386"/>
      <c r="D113" s="386"/>
      <c r="E113" s="52"/>
      <c r="F113" s="52"/>
      <c r="G113" s="52"/>
      <c r="H113" s="52"/>
      <c r="I113" s="52"/>
      <c r="J113" s="52"/>
      <c r="K113" s="52"/>
      <c r="L113" s="52"/>
      <c r="M113" s="353"/>
      <c r="N113" s="52"/>
      <c r="O113" s="51"/>
      <c r="P113" s="1"/>
      <c r="Q113" s="1"/>
    </row>
    <row r="114" spans="1:17" ht="94.5" customHeight="1" x14ac:dyDescent="0.25">
      <c r="A114" s="62"/>
      <c r="B114" s="63" t="s">
        <v>56</v>
      </c>
      <c r="C114" s="64"/>
      <c r="D114" s="65"/>
      <c r="E114" s="65"/>
      <c r="F114" s="65"/>
      <c r="G114" s="65"/>
      <c r="H114" s="66"/>
      <c r="I114" s="66"/>
      <c r="J114" s="333">
        <f t="shared" ref="J114:O114" si="1">SUM(J115,J130,J144,J156,J168,J181,J191,J205,J214,J223,J233,J242,J249,J257)</f>
        <v>447280.94</v>
      </c>
      <c r="K114" s="333">
        <f t="shared" si="1"/>
        <v>421124.94</v>
      </c>
      <c r="L114" s="333">
        <f t="shared" si="1"/>
        <v>26156</v>
      </c>
      <c r="M114" s="352">
        <f t="shared" si="1"/>
        <v>0</v>
      </c>
      <c r="N114" s="333">
        <f t="shared" si="1"/>
        <v>0</v>
      </c>
      <c r="O114" s="333">
        <f t="shared" si="1"/>
        <v>447280.94</v>
      </c>
      <c r="P114" s="1"/>
      <c r="Q114" s="1"/>
    </row>
    <row r="115" spans="1:17" ht="41.25" customHeight="1" x14ac:dyDescent="0.25">
      <c r="A115" s="67">
        <v>14</v>
      </c>
      <c r="B115" s="68" t="s">
        <v>263</v>
      </c>
      <c r="C115" s="69" t="s">
        <v>246</v>
      </c>
      <c r="D115" s="70" t="s">
        <v>424</v>
      </c>
      <c r="E115" s="70" t="s">
        <v>57</v>
      </c>
      <c r="F115" s="70"/>
      <c r="G115" s="70"/>
      <c r="H115" s="71" t="s">
        <v>286</v>
      </c>
      <c r="I115" s="71">
        <v>3890</v>
      </c>
      <c r="J115" s="72">
        <f>K115+L115</f>
        <v>67220.600000000006</v>
      </c>
      <c r="K115" s="73">
        <f>I115*16.54</f>
        <v>64340.6</v>
      </c>
      <c r="L115" s="245">
        <v>2880</v>
      </c>
      <c r="M115" s="356"/>
      <c r="N115" s="73"/>
      <c r="O115" s="74">
        <f>J115+N115</f>
        <v>67220.600000000006</v>
      </c>
      <c r="P115" s="1"/>
      <c r="Q115" s="1"/>
    </row>
    <row r="116" spans="1:17" ht="41.25" customHeight="1" x14ac:dyDescent="0.25">
      <c r="A116" s="406"/>
      <c r="B116" s="455" t="s">
        <v>252</v>
      </c>
      <c r="C116" s="456"/>
      <c r="D116" s="456"/>
      <c r="E116" s="456"/>
      <c r="F116" s="456"/>
      <c r="G116" s="456"/>
      <c r="H116" s="456"/>
      <c r="I116" s="456"/>
      <c r="J116" s="456"/>
      <c r="K116" s="456"/>
      <c r="L116" s="456"/>
      <c r="M116" s="456"/>
      <c r="N116" s="456"/>
      <c r="O116" s="457"/>
      <c r="P116" s="1"/>
      <c r="Q116" s="1"/>
    </row>
    <row r="117" spans="1:17" ht="108" customHeight="1" x14ac:dyDescent="0.25">
      <c r="A117" s="407"/>
      <c r="B117" s="392" t="s">
        <v>593</v>
      </c>
      <c r="C117" s="393"/>
      <c r="D117" s="393"/>
      <c r="E117" s="393"/>
      <c r="F117" s="393"/>
      <c r="G117" s="393"/>
      <c r="H117" s="393"/>
      <c r="I117" s="393"/>
      <c r="J117" s="393"/>
      <c r="K117" s="393"/>
      <c r="L117" s="393"/>
      <c r="M117" s="393"/>
      <c r="N117" s="393"/>
      <c r="O117" s="394"/>
      <c r="P117" s="1"/>
      <c r="Q117" s="1"/>
    </row>
    <row r="118" spans="1:17" ht="27.75" customHeight="1" x14ac:dyDescent="0.25">
      <c r="A118" s="407"/>
      <c r="B118" s="24" t="s">
        <v>522</v>
      </c>
      <c r="C118" s="26"/>
      <c r="D118" s="26"/>
      <c r="E118" s="26"/>
      <c r="F118" s="26"/>
      <c r="G118" s="26"/>
      <c r="H118" s="26"/>
      <c r="I118" s="26"/>
      <c r="J118" s="26"/>
      <c r="K118" s="26"/>
      <c r="L118" s="26"/>
      <c r="M118" s="346"/>
      <c r="N118" s="26"/>
      <c r="O118" s="27"/>
      <c r="P118" s="13"/>
      <c r="Q118" s="13"/>
    </row>
    <row r="119" spans="1:17" ht="18" customHeight="1" x14ac:dyDescent="0.25">
      <c r="A119" s="407"/>
      <c r="B119" s="15" t="s">
        <v>523</v>
      </c>
      <c r="C119" s="14"/>
      <c r="D119" s="14"/>
      <c r="E119" s="75"/>
      <c r="F119" s="75"/>
      <c r="G119" s="75"/>
      <c r="H119" s="14"/>
      <c r="I119" s="14"/>
      <c r="J119" s="14"/>
      <c r="K119" s="14"/>
      <c r="L119" s="14"/>
      <c r="M119" s="351"/>
      <c r="N119" s="14"/>
      <c r="O119" s="49"/>
      <c r="P119" s="13"/>
      <c r="Q119" s="13"/>
    </row>
    <row r="120" spans="1:17" ht="15" customHeight="1" x14ac:dyDescent="0.25">
      <c r="A120" s="407"/>
      <c r="B120" s="15" t="s">
        <v>524</v>
      </c>
      <c r="C120" s="14"/>
      <c r="D120" s="14"/>
      <c r="E120" s="14"/>
      <c r="F120" s="14"/>
      <c r="G120" s="14"/>
      <c r="H120" s="14"/>
      <c r="I120" s="14"/>
      <c r="J120" s="14"/>
      <c r="K120" s="14"/>
      <c r="L120" s="14"/>
      <c r="M120" s="351"/>
      <c r="N120" s="14"/>
      <c r="O120" s="49"/>
      <c r="P120" s="13"/>
      <c r="Q120" s="13"/>
    </row>
    <row r="121" spans="1:17" ht="15" customHeight="1" x14ac:dyDescent="0.25">
      <c r="A121" s="407"/>
      <c r="B121" s="15" t="s">
        <v>525</v>
      </c>
      <c r="C121" s="14"/>
      <c r="D121" s="14"/>
      <c r="E121" s="14"/>
      <c r="F121" s="14"/>
      <c r="G121" s="14"/>
      <c r="H121" s="14"/>
      <c r="I121" s="14"/>
      <c r="J121" s="14"/>
      <c r="K121" s="14"/>
      <c r="L121" s="14"/>
      <c r="M121" s="351"/>
      <c r="N121" s="14"/>
      <c r="O121" s="49"/>
      <c r="P121" s="13"/>
      <c r="Q121" s="13"/>
    </row>
    <row r="122" spans="1:17" ht="20.25" customHeight="1" x14ac:dyDescent="0.25">
      <c r="A122" s="407"/>
      <c r="B122" s="389" t="s">
        <v>526</v>
      </c>
      <c r="C122" s="419"/>
      <c r="D122" s="419"/>
      <c r="E122" s="419"/>
      <c r="F122" s="419"/>
      <c r="G122" s="419"/>
      <c r="H122" s="419"/>
      <c r="I122" s="419"/>
      <c r="J122" s="419"/>
      <c r="K122" s="419"/>
      <c r="L122" s="419"/>
      <c r="M122" s="419"/>
      <c r="N122" s="419"/>
      <c r="O122" s="454"/>
      <c r="P122" s="13"/>
      <c r="Q122" s="13"/>
    </row>
    <row r="123" spans="1:17" x14ac:dyDescent="0.25">
      <c r="A123" s="407"/>
      <c r="B123" s="15" t="s">
        <v>527</v>
      </c>
      <c r="C123" s="14"/>
      <c r="D123" s="14"/>
      <c r="E123" s="14"/>
      <c r="F123" s="14"/>
      <c r="G123" s="14"/>
      <c r="H123" s="14"/>
      <c r="I123" s="14"/>
      <c r="J123" s="14"/>
      <c r="K123" s="14"/>
      <c r="L123" s="14"/>
      <c r="M123" s="351"/>
      <c r="N123" s="14"/>
      <c r="O123" s="49"/>
      <c r="P123" s="13"/>
      <c r="Q123" s="13"/>
    </row>
    <row r="124" spans="1:17" ht="15" customHeight="1" x14ac:dyDescent="0.25">
      <c r="A124" s="407"/>
      <c r="B124" s="15" t="s">
        <v>528</v>
      </c>
      <c r="C124" s="14"/>
      <c r="D124" s="14"/>
      <c r="E124" s="14"/>
      <c r="F124" s="75"/>
      <c r="G124" s="75"/>
      <c r="H124" s="14"/>
      <c r="I124" s="14"/>
      <c r="J124" s="14"/>
      <c r="K124" s="14"/>
      <c r="L124" s="14"/>
      <c r="M124" s="351"/>
      <c r="N124" s="14"/>
      <c r="O124" s="49"/>
      <c r="P124" s="13"/>
      <c r="Q124" s="13"/>
    </row>
    <row r="125" spans="1:17" ht="15" customHeight="1" x14ac:dyDescent="0.25">
      <c r="A125" s="407"/>
      <c r="B125" s="15" t="s">
        <v>529</v>
      </c>
      <c r="C125" s="14"/>
      <c r="D125" s="14"/>
      <c r="E125" s="14"/>
      <c r="F125" s="14"/>
      <c r="G125" s="14"/>
      <c r="H125" s="14"/>
      <c r="I125" s="14"/>
      <c r="J125" s="14"/>
      <c r="K125" s="75"/>
      <c r="L125" s="75"/>
      <c r="M125" s="357"/>
      <c r="N125" s="75"/>
      <c r="O125" s="76"/>
      <c r="P125" s="13"/>
      <c r="Q125" s="13"/>
    </row>
    <row r="126" spans="1:17" ht="17.850000000000001" customHeight="1" x14ac:dyDescent="0.25">
      <c r="A126" s="407"/>
      <c r="B126" s="15" t="s">
        <v>530</v>
      </c>
      <c r="C126" s="14"/>
      <c r="D126" s="14"/>
      <c r="E126" s="75"/>
      <c r="F126" s="75"/>
      <c r="G126" s="75"/>
      <c r="H126" s="14"/>
      <c r="I126" s="14"/>
      <c r="J126" s="14"/>
      <c r="K126" s="75"/>
      <c r="L126" s="75"/>
      <c r="M126" s="357"/>
      <c r="N126" s="75"/>
      <c r="O126" s="76"/>
      <c r="P126" s="13"/>
      <c r="Q126" s="13"/>
    </row>
    <row r="127" spans="1:17" ht="16.5" customHeight="1" x14ac:dyDescent="0.25">
      <c r="A127" s="407"/>
      <c r="B127" s="15" t="s">
        <v>531</v>
      </c>
      <c r="C127" s="14"/>
      <c r="D127" s="14"/>
      <c r="E127" s="75"/>
      <c r="F127" s="75"/>
      <c r="G127" s="75"/>
      <c r="H127" s="14"/>
      <c r="I127" s="14"/>
      <c r="J127" s="14"/>
      <c r="K127" s="75"/>
      <c r="L127" s="75"/>
      <c r="M127" s="357"/>
      <c r="N127" s="75"/>
      <c r="O127" s="76"/>
      <c r="P127" s="13"/>
      <c r="Q127" s="13"/>
    </row>
    <row r="128" spans="1:17" ht="16.5" customHeight="1" x14ac:dyDescent="0.25">
      <c r="A128" s="407"/>
      <c r="B128" s="48" t="s">
        <v>532</v>
      </c>
      <c r="C128" s="77"/>
      <c r="D128" s="14"/>
      <c r="E128" s="75"/>
      <c r="F128" s="75"/>
      <c r="G128" s="75"/>
      <c r="H128" s="78"/>
      <c r="I128" s="78"/>
      <c r="J128" s="14"/>
      <c r="K128" s="75"/>
      <c r="L128" s="75"/>
      <c r="M128" s="357"/>
      <c r="N128" s="75"/>
      <c r="O128" s="76"/>
      <c r="P128" s="13"/>
      <c r="Q128" s="13"/>
    </row>
    <row r="129" spans="1:17" ht="15" customHeight="1" x14ac:dyDescent="0.25">
      <c r="A129" s="408"/>
      <c r="B129" s="385" t="s">
        <v>29</v>
      </c>
      <c r="C129" s="386"/>
      <c r="D129" s="386"/>
      <c r="E129" s="52"/>
      <c r="F129" s="52"/>
      <c r="G129" s="52"/>
      <c r="H129" s="52"/>
      <c r="I129" s="52"/>
      <c r="J129" s="52"/>
      <c r="K129" s="52"/>
      <c r="L129" s="52"/>
      <c r="M129" s="353"/>
      <c r="N129" s="52"/>
      <c r="O129" s="51"/>
      <c r="P129" s="1"/>
      <c r="Q129" s="1"/>
    </row>
    <row r="130" spans="1:17" ht="39" customHeight="1" x14ac:dyDescent="0.25">
      <c r="A130" s="79">
        <v>15</v>
      </c>
      <c r="B130" s="80" t="s">
        <v>58</v>
      </c>
      <c r="C130" s="69" t="s">
        <v>246</v>
      </c>
      <c r="D130" s="84" t="s">
        <v>59</v>
      </c>
      <c r="E130" s="70" t="s">
        <v>60</v>
      </c>
      <c r="F130" s="70"/>
      <c r="G130" s="70"/>
      <c r="H130" s="85" t="s">
        <v>279</v>
      </c>
      <c r="I130" s="71">
        <v>3500</v>
      </c>
      <c r="J130" s="72">
        <f>K130+L130</f>
        <v>58525</v>
      </c>
      <c r="K130" s="73">
        <f>I130*16.54</f>
        <v>57890</v>
      </c>
      <c r="L130" s="246">
        <v>635</v>
      </c>
      <c r="M130" s="345">
        <v>0</v>
      </c>
      <c r="N130" s="73"/>
      <c r="O130" s="74">
        <f>J130+N130</f>
        <v>58525</v>
      </c>
      <c r="P130" s="1"/>
      <c r="Q130" s="1"/>
    </row>
    <row r="131" spans="1:17" ht="27.75" customHeight="1" x14ac:dyDescent="0.25">
      <c r="A131" s="406"/>
      <c r="B131" s="403" t="s">
        <v>429</v>
      </c>
      <c r="C131" s="404"/>
      <c r="D131" s="404"/>
      <c r="E131" s="404"/>
      <c r="F131" s="404"/>
      <c r="G131" s="404"/>
      <c r="H131" s="404"/>
      <c r="I131" s="404"/>
      <c r="J131" s="404"/>
      <c r="K131" s="404"/>
      <c r="L131" s="404"/>
      <c r="M131" s="404"/>
      <c r="N131" s="404"/>
      <c r="O131" s="405"/>
      <c r="P131" s="1"/>
      <c r="Q131" s="1"/>
    </row>
    <row r="132" spans="1:17" ht="134.25" customHeight="1" x14ac:dyDescent="0.25">
      <c r="A132" s="407"/>
      <c r="B132" s="392" t="s">
        <v>533</v>
      </c>
      <c r="C132" s="393"/>
      <c r="D132" s="393"/>
      <c r="E132" s="393"/>
      <c r="F132" s="393"/>
      <c r="G132" s="393"/>
      <c r="H132" s="393"/>
      <c r="I132" s="393"/>
      <c r="J132" s="393"/>
      <c r="K132" s="393"/>
      <c r="L132" s="393"/>
      <c r="M132" s="393"/>
      <c r="N132" s="393"/>
      <c r="O132" s="394"/>
      <c r="P132" s="1"/>
      <c r="Q132" s="1"/>
    </row>
    <row r="133" spans="1:17" ht="27.75" customHeight="1" x14ac:dyDescent="0.25">
      <c r="A133" s="407"/>
      <c r="B133" s="392" t="s">
        <v>465</v>
      </c>
      <c r="C133" s="393"/>
      <c r="D133" s="393"/>
      <c r="E133" s="393"/>
      <c r="F133" s="393"/>
      <c r="G133" s="393"/>
      <c r="H133" s="393"/>
      <c r="I133" s="393"/>
      <c r="J133" s="393"/>
      <c r="K133" s="393"/>
      <c r="L133" s="393"/>
      <c r="M133" s="393"/>
      <c r="N133" s="393"/>
      <c r="O133" s="394"/>
      <c r="P133" s="1"/>
      <c r="Q133" s="1"/>
    </row>
    <row r="134" spans="1:17" ht="18" customHeight="1" x14ac:dyDescent="0.25">
      <c r="A134" s="407"/>
      <c r="B134" s="389" t="s">
        <v>535</v>
      </c>
      <c r="C134" s="390"/>
      <c r="D134" s="390"/>
      <c r="E134" s="390"/>
      <c r="F134" s="390"/>
      <c r="G134" s="390"/>
      <c r="H134" s="419"/>
      <c r="I134" s="419"/>
      <c r="J134" s="419"/>
      <c r="K134" s="419"/>
      <c r="L134" s="14"/>
      <c r="M134" s="351"/>
      <c r="N134" s="14"/>
      <c r="O134" s="49"/>
      <c r="P134" s="13"/>
      <c r="Q134" s="13"/>
    </row>
    <row r="135" spans="1:17" x14ac:dyDescent="0.25">
      <c r="A135" s="407"/>
      <c r="B135" s="389" t="s">
        <v>536</v>
      </c>
      <c r="C135" s="390"/>
      <c r="D135" s="390"/>
      <c r="E135" s="390"/>
      <c r="F135" s="390"/>
      <c r="G135" s="390"/>
      <c r="H135" s="14"/>
      <c r="I135" s="14"/>
      <c r="J135" s="14"/>
      <c r="K135" s="14"/>
      <c r="L135" s="14"/>
      <c r="M135" s="351"/>
      <c r="N135" s="14"/>
      <c r="O135" s="49"/>
      <c r="P135" s="13"/>
      <c r="Q135" s="13"/>
    </row>
    <row r="136" spans="1:17" ht="16.5" customHeight="1" x14ac:dyDescent="0.25">
      <c r="A136" s="407"/>
      <c r="B136" s="389" t="s">
        <v>537</v>
      </c>
      <c r="C136" s="390"/>
      <c r="D136" s="390"/>
      <c r="E136" s="390"/>
      <c r="F136" s="390"/>
      <c r="G136" s="390"/>
      <c r="H136" s="390"/>
      <c r="I136" s="390"/>
      <c r="J136" s="390"/>
      <c r="K136" s="390"/>
      <c r="L136" s="390"/>
      <c r="M136" s="390"/>
      <c r="N136" s="390"/>
      <c r="O136" s="391"/>
      <c r="P136" s="13"/>
      <c r="Q136" s="13"/>
    </row>
    <row r="137" spans="1:17" x14ac:dyDescent="0.25">
      <c r="A137" s="407"/>
      <c r="B137" s="389" t="s">
        <v>538</v>
      </c>
      <c r="C137" s="390"/>
      <c r="D137" s="390"/>
      <c r="E137" s="390"/>
      <c r="F137" s="14"/>
      <c r="G137" s="14"/>
      <c r="H137" s="14"/>
      <c r="I137" s="14"/>
      <c r="J137" s="14"/>
      <c r="K137" s="14"/>
      <c r="L137" s="14"/>
      <c r="M137" s="351"/>
      <c r="N137" s="14"/>
      <c r="O137" s="49"/>
      <c r="P137" s="13"/>
      <c r="Q137" s="13"/>
    </row>
    <row r="138" spans="1:17" ht="15" customHeight="1" x14ac:dyDescent="0.25">
      <c r="A138" s="407"/>
      <c r="B138" s="389" t="s">
        <v>539</v>
      </c>
      <c r="C138" s="419"/>
      <c r="D138" s="419"/>
      <c r="E138" s="419"/>
      <c r="F138" s="419"/>
      <c r="G138" s="419"/>
      <c r="H138" s="419"/>
      <c r="I138" s="14"/>
      <c r="J138" s="14"/>
      <c r="K138" s="14"/>
      <c r="L138" s="14"/>
      <c r="M138" s="351"/>
      <c r="N138" s="14"/>
      <c r="O138" s="49"/>
      <c r="P138" s="13"/>
      <c r="Q138" s="13"/>
    </row>
    <row r="139" spans="1:17" x14ac:dyDescent="0.25">
      <c r="A139" s="407"/>
      <c r="B139" s="389" t="s">
        <v>540</v>
      </c>
      <c r="C139" s="390"/>
      <c r="D139" s="390"/>
      <c r="E139" s="390"/>
      <c r="F139" s="14"/>
      <c r="G139" s="14"/>
      <c r="H139" s="14"/>
      <c r="I139" s="14"/>
      <c r="J139" s="14"/>
      <c r="K139" s="14"/>
      <c r="L139" s="14"/>
      <c r="M139" s="351"/>
      <c r="N139" s="14"/>
      <c r="O139" s="49"/>
      <c r="P139" s="13"/>
      <c r="Q139" s="13"/>
    </row>
    <row r="140" spans="1:17" x14ac:dyDescent="0.25">
      <c r="A140" s="407"/>
      <c r="B140" s="389" t="s">
        <v>541</v>
      </c>
      <c r="C140" s="390"/>
      <c r="D140" s="390"/>
      <c r="E140" s="390"/>
      <c r="F140" s="390"/>
      <c r="G140" s="390"/>
      <c r="H140" s="390"/>
      <c r="I140" s="390"/>
      <c r="J140" s="390"/>
      <c r="K140" s="14"/>
      <c r="L140" s="14"/>
      <c r="M140" s="351"/>
      <c r="N140" s="14"/>
      <c r="O140" s="49"/>
      <c r="P140" s="13"/>
      <c r="Q140" s="13"/>
    </row>
    <row r="141" spans="1:17" x14ac:dyDescent="0.25">
      <c r="A141" s="407"/>
      <c r="B141" s="389" t="s">
        <v>542</v>
      </c>
      <c r="C141" s="419"/>
      <c r="D141" s="419"/>
      <c r="E141" s="419"/>
      <c r="F141" s="419"/>
      <c r="G141" s="419"/>
      <c r="H141" s="419"/>
      <c r="I141" s="419"/>
      <c r="J141" s="419"/>
      <c r="K141" s="75"/>
      <c r="L141" s="75"/>
      <c r="M141" s="357"/>
      <c r="N141" s="75"/>
      <c r="O141" s="76"/>
      <c r="P141" s="13"/>
      <c r="Q141" s="13"/>
    </row>
    <row r="142" spans="1:17" x14ac:dyDescent="0.25">
      <c r="A142" s="407"/>
      <c r="B142" s="387" t="s">
        <v>534</v>
      </c>
      <c r="C142" s="388"/>
      <c r="D142" s="388"/>
      <c r="E142" s="388"/>
      <c r="F142" s="388"/>
      <c r="G142" s="388"/>
      <c r="H142" s="14"/>
      <c r="I142" s="14"/>
      <c r="J142" s="14"/>
      <c r="K142" s="75"/>
      <c r="L142" s="75"/>
      <c r="M142" s="357"/>
      <c r="N142" s="75"/>
      <c r="O142" s="76"/>
      <c r="P142" s="13"/>
      <c r="Q142" s="13"/>
    </row>
    <row r="143" spans="1:17" x14ac:dyDescent="0.25">
      <c r="A143" s="408"/>
      <c r="B143" s="385" t="s">
        <v>428</v>
      </c>
      <c r="C143" s="386"/>
      <c r="D143" s="386"/>
      <c r="E143" s="386"/>
      <c r="F143" s="386"/>
      <c r="G143" s="52"/>
      <c r="H143" s="52"/>
      <c r="I143" s="52"/>
      <c r="J143" s="52"/>
      <c r="K143" s="52"/>
      <c r="L143" s="52"/>
      <c r="M143" s="353"/>
      <c r="N143" s="52"/>
      <c r="O143" s="51"/>
      <c r="P143" s="1"/>
      <c r="Q143" s="1"/>
    </row>
    <row r="144" spans="1:17" ht="44.25" customHeight="1" x14ac:dyDescent="0.25">
      <c r="A144" s="79">
        <v>16</v>
      </c>
      <c r="B144" s="86" t="s">
        <v>62</v>
      </c>
      <c r="C144" s="69" t="s">
        <v>246</v>
      </c>
      <c r="D144" s="84" t="s">
        <v>423</v>
      </c>
      <c r="E144" s="81" t="s">
        <v>63</v>
      </c>
      <c r="F144" s="81"/>
      <c r="G144" s="81" t="s">
        <v>64</v>
      </c>
      <c r="H144" s="85" t="s">
        <v>65</v>
      </c>
      <c r="I144" s="71">
        <v>2250</v>
      </c>
      <c r="J144" s="72">
        <f>K144+L144</f>
        <v>38615</v>
      </c>
      <c r="K144" s="73">
        <f>I144*16.54</f>
        <v>37215</v>
      </c>
      <c r="L144" s="246">
        <v>1400</v>
      </c>
      <c r="M144" s="345"/>
      <c r="N144" s="73"/>
      <c r="O144" s="74">
        <f>J144+N144</f>
        <v>38615</v>
      </c>
      <c r="P144" s="1"/>
      <c r="Q144" s="1"/>
    </row>
    <row r="145" spans="1:17" ht="37.5" customHeight="1" x14ac:dyDescent="0.25">
      <c r="A145" s="406"/>
      <c r="B145" s="403" t="s">
        <v>66</v>
      </c>
      <c r="C145" s="404"/>
      <c r="D145" s="404"/>
      <c r="E145" s="404"/>
      <c r="F145" s="404"/>
      <c r="G145" s="404"/>
      <c r="H145" s="404"/>
      <c r="I145" s="404"/>
      <c r="J145" s="404"/>
      <c r="K145" s="404"/>
      <c r="L145" s="404"/>
      <c r="M145" s="404"/>
      <c r="N145" s="404"/>
      <c r="O145" s="405"/>
      <c r="P145" s="1"/>
      <c r="Q145" s="1"/>
    </row>
    <row r="146" spans="1:17" ht="113.25" customHeight="1" x14ac:dyDescent="0.25">
      <c r="A146" s="407"/>
      <c r="B146" s="392" t="s">
        <v>594</v>
      </c>
      <c r="C146" s="393"/>
      <c r="D146" s="393"/>
      <c r="E146" s="393"/>
      <c r="F146" s="393"/>
      <c r="G146" s="393"/>
      <c r="H146" s="393"/>
      <c r="I146" s="393"/>
      <c r="J146" s="393"/>
      <c r="K146" s="393"/>
      <c r="L146" s="393"/>
      <c r="M146" s="393"/>
      <c r="N146" s="393"/>
      <c r="O146" s="394"/>
      <c r="P146" s="1"/>
      <c r="Q146" s="1"/>
    </row>
    <row r="147" spans="1:17" ht="27.75" customHeight="1" x14ac:dyDescent="0.25">
      <c r="A147" s="407"/>
      <c r="B147" s="392" t="s">
        <v>549</v>
      </c>
      <c r="C147" s="393"/>
      <c r="D147" s="393"/>
      <c r="E147" s="393"/>
      <c r="F147" s="393"/>
      <c r="G147" s="393"/>
      <c r="H147" s="393"/>
      <c r="I147" s="393"/>
      <c r="J147" s="393"/>
      <c r="K147" s="393"/>
      <c r="L147" s="393"/>
      <c r="M147" s="393"/>
      <c r="N147" s="393"/>
      <c r="O147" s="394"/>
      <c r="P147" s="1"/>
      <c r="Q147" s="1"/>
    </row>
    <row r="148" spans="1:17" x14ac:dyDescent="0.25">
      <c r="A148" s="407"/>
      <c r="B148" s="437" t="s">
        <v>548</v>
      </c>
      <c r="C148" s="438"/>
      <c r="D148" s="438"/>
      <c r="E148" s="438"/>
      <c r="F148" s="438"/>
      <c r="G148" s="438"/>
      <c r="H148" s="78"/>
      <c r="I148" s="78"/>
      <c r="J148" s="14"/>
      <c r="K148" s="14"/>
      <c r="L148" s="14"/>
      <c r="M148" s="351"/>
      <c r="N148" s="14"/>
      <c r="O148" s="49"/>
      <c r="P148" s="1"/>
      <c r="Q148" s="1"/>
    </row>
    <row r="149" spans="1:17" x14ac:dyDescent="0.25">
      <c r="A149" s="407"/>
      <c r="B149" s="418" t="s">
        <v>547</v>
      </c>
      <c r="C149" s="435"/>
      <c r="D149" s="435"/>
      <c r="E149" s="435"/>
      <c r="F149" s="435"/>
      <c r="G149" s="435"/>
      <c r="H149" s="435"/>
      <c r="I149" s="435"/>
      <c r="J149" s="435"/>
      <c r="K149" s="435"/>
      <c r="L149" s="435"/>
      <c r="M149" s="358"/>
      <c r="N149" s="87"/>
      <c r="O149" s="49"/>
      <c r="P149" s="1"/>
      <c r="Q149" s="1"/>
    </row>
    <row r="150" spans="1:17" ht="16.5" customHeight="1" x14ac:dyDescent="0.25">
      <c r="A150" s="407"/>
      <c r="B150" s="15" t="s">
        <v>546</v>
      </c>
      <c r="C150" s="14"/>
      <c r="D150" s="14"/>
      <c r="E150" s="14"/>
      <c r="F150" s="14"/>
      <c r="G150" s="14"/>
      <c r="H150" s="78"/>
      <c r="I150" s="78"/>
      <c r="J150" s="14"/>
      <c r="K150" s="14"/>
      <c r="L150" s="14"/>
      <c r="M150" s="351"/>
      <c r="N150" s="14"/>
      <c r="O150" s="49"/>
      <c r="P150" s="1"/>
      <c r="Q150" s="1"/>
    </row>
    <row r="151" spans="1:17" x14ac:dyDescent="0.25">
      <c r="A151" s="407"/>
      <c r="B151" s="389" t="s">
        <v>545</v>
      </c>
      <c r="C151" s="390"/>
      <c r="D151" s="390"/>
      <c r="E151" s="390"/>
      <c r="F151" s="14"/>
      <c r="G151" s="14"/>
      <c r="H151" s="78"/>
      <c r="I151" s="78"/>
      <c r="J151" s="14"/>
      <c r="K151" s="14"/>
      <c r="L151" s="14"/>
      <c r="M151" s="351"/>
      <c r="N151" s="14"/>
      <c r="O151" s="49"/>
      <c r="P151" s="1"/>
      <c r="Q151" s="1"/>
    </row>
    <row r="152" spans="1:17" ht="18" customHeight="1" x14ac:dyDescent="0.25">
      <c r="A152" s="407"/>
      <c r="B152" s="15" t="s">
        <v>544</v>
      </c>
      <c r="C152" s="14"/>
      <c r="D152" s="14"/>
      <c r="E152" s="75"/>
      <c r="F152" s="75"/>
      <c r="G152" s="75"/>
      <c r="H152" s="78"/>
      <c r="I152" s="78"/>
      <c r="J152" s="14"/>
      <c r="K152" s="14"/>
      <c r="L152" s="14"/>
      <c r="M152" s="351"/>
      <c r="N152" s="14"/>
      <c r="O152" s="49"/>
      <c r="P152" s="1"/>
      <c r="Q152" s="1"/>
    </row>
    <row r="153" spans="1:17" ht="18" customHeight="1" x14ac:dyDescent="0.25">
      <c r="A153" s="407"/>
      <c r="B153" s="15" t="s">
        <v>543</v>
      </c>
      <c r="C153" s="14"/>
      <c r="D153" s="14"/>
      <c r="E153" s="75"/>
      <c r="F153" s="75"/>
      <c r="G153" s="75"/>
      <c r="H153" s="78"/>
      <c r="I153" s="78"/>
      <c r="J153" s="14"/>
      <c r="K153" s="14"/>
      <c r="L153" s="14"/>
      <c r="M153" s="351"/>
      <c r="N153" s="14"/>
      <c r="O153" s="49"/>
      <c r="P153" s="1"/>
      <c r="Q153" s="1"/>
    </row>
    <row r="154" spans="1:17" x14ac:dyDescent="0.25">
      <c r="A154" s="407"/>
      <c r="B154" s="387" t="s">
        <v>550</v>
      </c>
      <c r="C154" s="388"/>
      <c r="D154" s="388"/>
      <c r="E154" s="75"/>
      <c r="F154" s="75"/>
      <c r="G154" s="75"/>
      <c r="H154" s="78"/>
      <c r="I154" s="78"/>
      <c r="J154" s="14"/>
      <c r="K154" s="14"/>
      <c r="L154" s="14"/>
      <c r="M154" s="357"/>
      <c r="N154" s="75"/>
      <c r="O154" s="49"/>
      <c r="P154" s="1"/>
      <c r="Q154" s="1"/>
    </row>
    <row r="155" spans="1:17" ht="12.75" customHeight="1" x14ac:dyDescent="0.25">
      <c r="A155" s="408"/>
      <c r="B155" s="385" t="s">
        <v>61</v>
      </c>
      <c r="C155" s="386"/>
      <c r="D155" s="386"/>
      <c r="E155" s="386"/>
      <c r="F155" s="52"/>
      <c r="G155" s="52"/>
      <c r="H155" s="52"/>
      <c r="I155" s="52"/>
      <c r="J155" s="52"/>
      <c r="K155" s="14"/>
      <c r="L155" s="14"/>
      <c r="M155" s="351"/>
      <c r="N155" s="52"/>
      <c r="O155" s="49"/>
      <c r="P155" s="1"/>
      <c r="Q155" s="1"/>
    </row>
    <row r="156" spans="1:17" ht="56.25" customHeight="1" x14ac:dyDescent="0.25">
      <c r="A156" s="79">
        <v>17</v>
      </c>
      <c r="B156" s="86" t="s">
        <v>67</v>
      </c>
      <c r="C156" s="69" t="s">
        <v>246</v>
      </c>
      <c r="D156" s="84" t="s">
        <v>59</v>
      </c>
      <c r="E156" s="81" t="s">
        <v>68</v>
      </c>
      <c r="F156" s="81"/>
      <c r="G156" s="81"/>
      <c r="H156" s="85" t="s">
        <v>69</v>
      </c>
      <c r="I156" s="71">
        <v>1750</v>
      </c>
      <c r="J156" s="72">
        <f>K156+L156</f>
        <v>29381</v>
      </c>
      <c r="K156" s="73">
        <f>I156*16.54</f>
        <v>28945</v>
      </c>
      <c r="L156" s="246">
        <v>436</v>
      </c>
      <c r="M156" s="345">
        <v>0</v>
      </c>
      <c r="N156" s="73"/>
      <c r="O156" s="74">
        <f>J156+N156</f>
        <v>29381</v>
      </c>
      <c r="P156" s="1"/>
      <c r="Q156" s="1"/>
    </row>
    <row r="157" spans="1:17" ht="39.75" customHeight="1" x14ac:dyDescent="0.25">
      <c r="A157" s="406"/>
      <c r="B157" s="403" t="s">
        <v>421</v>
      </c>
      <c r="C157" s="404"/>
      <c r="D157" s="404"/>
      <c r="E157" s="404"/>
      <c r="F157" s="404"/>
      <c r="G157" s="404"/>
      <c r="H157" s="404"/>
      <c r="I157" s="404"/>
      <c r="J157" s="404"/>
      <c r="K157" s="404"/>
      <c r="L157" s="404"/>
      <c r="M157" s="404"/>
      <c r="N157" s="404"/>
      <c r="O157" s="405"/>
      <c r="P157" s="1"/>
      <c r="Q157" s="1"/>
    </row>
    <row r="158" spans="1:17" ht="155.25" customHeight="1" x14ac:dyDescent="0.25">
      <c r="A158" s="407"/>
      <c r="B158" s="392" t="s">
        <v>595</v>
      </c>
      <c r="C158" s="393"/>
      <c r="D158" s="393"/>
      <c r="E158" s="393"/>
      <c r="F158" s="393"/>
      <c r="G158" s="393"/>
      <c r="H158" s="393"/>
      <c r="I158" s="393"/>
      <c r="J158" s="393"/>
      <c r="K158" s="393"/>
      <c r="L158" s="393"/>
      <c r="M158" s="393"/>
      <c r="N158" s="393"/>
      <c r="O158" s="394"/>
      <c r="P158" s="1"/>
      <c r="Q158" s="1"/>
    </row>
    <row r="159" spans="1:17" ht="26.85" customHeight="1" x14ac:dyDescent="0.25">
      <c r="A159" s="407"/>
      <c r="B159" s="392" t="s">
        <v>787</v>
      </c>
      <c r="C159" s="393"/>
      <c r="D159" s="393"/>
      <c r="E159" s="393"/>
      <c r="F159" s="393"/>
      <c r="G159" s="393"/>
      <c r="H159" s="393"/>
      <c r="I159" s="393"/>
      <c r="J159" s="393"/>
      <c r="K159" s="393"/>
      <c r="L159" s="423"/>
      <c r="M159" s="423"/>
      <c r="N159" s="423"/>
      <c r="O159" s="441"/>
      <c r="P159" s="1"/>
      <c r="Q159" s="1"/>
    </row>
    <row r="160" spans="1:17" x14ac:dyDescent="0.25">
      <c r="A160" s="407"/>
      <c r="B160" s="389" t="s">
        <v>788</v>
      </c>
      <c r="C160" s="390"/>
      <c r="D160" s="390"/>
      <c r="E160" s="390"/>
      <c r="F160" s="419"/>
      <c r="G160" s="419"/>
      <c r="H160" s="419"/>
      <c r="I160" s="419"/>
      <c r="J160" s="419"/>
      <c r="K160" s="419"/>
      <c r="L160" s="419"/>
      <c r="M160" s="419"/>
      <c r="N160" s="419"/>
      <c r="O160" s="454"/>
      <c r="P160" s="13"/>
      <c r="Q160" s="13"/>
    </row>
    <row r="161" spans="1:17" ht="16.5" customHeight="1" x14ac:dyDescent="0.25">
      <c r="A161" s="407"/>
      <c r="B161" s="15" t="s">
        <v>789</v>
      </c>
      <c r="C161" s="14"/>
      <c r="D161" s="14"/>
      <c r="E161" s="14"/>
      <c r="F161" s="14"/>
      <c r="G161" s="14"/>
      <c r="H161" s="78"/>
      <c r="I161" s="78"/>
      <c r="J161" s="14"/>
      <c r="K161" s="14"/>
      <c r="L161" s="14"/>
      <c r="M161" s="351"/>
      <c r="N161" s="14"/>
      <c r="O161" s="49"/>
      <c r="P161" s="13"/>
      <c r="Q161" s="13"/>
    </row>
    <row r="162" spans="1:17" ht="28.5" customHeight="1" x14ac:dyDescent="0.25">
      <c r="A162" s="407"/>
      <c r="B162" s="389" t="s">
        <v>790</v>
      </c>
      <c r="C162" s="419"/>
      <c r="D162" s="419"/>
      <c r="E162" s="419"/>
      <c r="F162" s="419"/>
      <c r="G162" s="419"/>
      <c r="H162" s="419"/>
      <c r="I162" s="419"/>
      <c r="J162" s="419"/>
      <c r="K162" s="419"/>
      <c r="L162" s="419"/>
      <c r="M162" s="419"/>
      <c r="N162" s="419"/>
      <c r="O162" s="454"/>
      <c r="P162" s="13"/>
      <c r="Q162" s="13"/>
    </row>
    <row r="163" spans="1:17" ht="34.5" customHeight="1" x14ac:dyDescent="0.25">
      <c r="A163" s="407"/>
      <c r="B163" s="389" t="s">
        <v>791</v>
      </c>
      <c r="C163" s="482"/>
      <c r="D163" s="482"/>
      <c r="E163" s="482"/>
      <c r="F163" s="482"/>
      <c r="G163" s="482"/>
      <c r="H163" s="451"/>
      <c r="I163" s="451"/>
      <c r="J163" s="451"/>
      <c r="K163" s="451"/>
      <c r="L163" s="451"/>
      <c r="M163" s="451"/>
      <c r="N163" s="451"/>
      <c r="O163" s="452"/>
      <c r="P163" s="13"/>
      <c r="Q163" s="13"/>
    </row>
    <row r="164" spans="1:17" x14ac:dyDescent="0.25">
      <c r="A164" s="407"/>
      <c r="B164" s="389" t="s">
        <v>792</v>
      </c>
      <c r="C164" s="390"/>
      <c r="D164" s="390"/>
      <c r="E164" s="390"/>
      <c r="F164" s="390"/>
      <c r="G164" s="390"/>
      <c r="H164" s="390"/>
      <c r="I164" s="390"/>
      <c r="J164" s="390"/>
      <c r="K164" s="390"/>
      <c r="L164" s="415"/>
      <c r="M164" s="415"/>
      <c r="N164" s="415"/>
      <c r="O164" s="458"/>
      <c r="P164" s="13"/>
      <c r="Q164" s="13"/>
    </row>
    <row r="165" spans="1:17" ht="15.75" customHeight="1" x14ac:dyDescent="0.25">
      <c r="A165" s="407"/>
      <c r="B165" s="15" t="s">
        <v>793</v>
      </c>
      <c r="C165" s="14"/>
      <c r="D165" s="14"/>
      <c r="E165" s="75"/>
      <c r="F165" s="75"/>
      <c r="G165" s="75"/>
      <c r="H165" s="78"/>
      <c r="I165" s="78"/>
      <c r="J165" s="14"/>
      <c r="K165" s="14"/>
      <c r="L165" s="14"/>
      <c r="M165" s="351"/>
      <c r="N165" s="14"/>
      <c r="O165" s="49"/>
      <c r="P165" s="13"/>
      <c r="Q165" s="13"/>
    </row>
    <row r="166" spans="1:17" ht="18.75" customHeight="1" x14ac:dyDescent="0.25">
      <c r="A166" s="407"/>
      <c r="B166" s="48" t="s">
        <v>551</v>
      </c>
      <c r="C166" s="14"/>
      <c r="D166" s="14"/>
      <c r="E166" s="75"/>
      <c r="F166" s="75"/>
      <c r="G166" s="75"/>
      <c r="H166" s="78"/>
      <c r="I166" s="78"/>
      <c r="J166" s="14"/>
      <c r="K166" s="75"/>
      <c r="L166" s="75"/>
      <c r="M166" s="357"/>
      <c r="N166" s="75"/>
      <c r="O166" s="76"/>
      <c r="P166" s="13"/>
      <c r="Q166" s="13"/>
    </row>
    <row r="167" spans="1:17" x14ac:dyDescent="0.25">
      <c r="A167" s="408"/>
      <c r="B167" s="385" t="s">
        <v>268</v>
      </c>
      <c r="C167" s="386"/>
      <c r="D167" s="386"/>
      <c r="E167" s="386"/>
      <c r="F167" s="52"/>
      <c r="G167" s="52"/>
      <c r="H167" s="52"/>
      <c r="I167" s="52"/>
      <c r="J167" s="52"/>
      <c r="K167" s="52"/>
      <c r="L167" s="52"/>
      <c r="M167" s="353"/>
      <c r="N167" s="52"/>
      <c r="O167" s="51"/>
      <c r="P167" s="1"/>
      <c r="Q167" s="1"/>
    </row>
    <row r="168" spans="1:17" ht="44.25" customHeight="1" x14ac:dyDescent="0.25">
      <c r="A168" s="79">
        <v>18</v>
      </c>
      <c r="B168" s="86" t="s">
        <v>70</v>
      </c>
      <c r="C168" s="69" t="s">
        <v>246</v>
      </c>
      <c r="D168" s="84" t="s">
        <v>241</v>
      </c>
      <c r="E168" s="70" t="s">
        <v>277</v>
      </c>
      <c r="F168" s="70"/>
      <c r="G168" s="70" t="s">
        <v>278</v>
      </c>
      <c r="H168" s="85" t="s">
        <v>71</v>
      </c>
      <c r="I168" s="71">
        <v>2490</v>
      </c>
      <c r="J168" s="72">
        <f>K168+L168</f>
        <v>42134.6</v>
      </c>
      <c r="K168" s="73">
        <f>I168*16.54</f>
        <v>41184.6</v>
      </c>
      <c r="L168" s="246">
        <v>950</v>
      </c>
      <c r="M168" s="345">
        <v>0</v>
      </c>
      <c r="N168" s="73"/>
      <c r="O168" s="74">
        <f>J168+N168</f>
        <v>42134.6</v>
      </c>
      <c r="P168" s="1"/>
      <c r="Q168" s="1"/>
    </row>
    <row r="169" spans="1:17" ht="37.5" customHeight="1" x14ac:dyDescent="0.25">
      <c r="A169" s="406"/>
      <c r="B169" s="403" t="s">
        <v>281</v>
      </c>
      <c r="C169" s="404"/>
      <c r="D169" s="404"/>
      <c r="E169" s="404"/>
      <c r="F169" s="404"/>
      <c r="G169" s="404"/>
      <c r="H169" s="404"/>
      <c r="I169" s="404"/>
      <c r="J169" s="404"/>
      <c r="K169" s="404"/>
      <c r="L169" s="404"/>
      <c r="M169" s="404"/>
      <c r="N169" s="404"/>
      <c r="O169" s="405"/>
      <c r="P169" s="1"/>
      <c r="Q169" s="1"/>
    </row>
    <row r="170" spans="1:17" ht="64.5" customHeight="1" x14ac:dyDescent="0.25">
      <c r="A170" s="407"/>
      <c r="B170" s="392" t="s">
        <v>552</v>
      </c>
      <c r="C170" s="393"/>
      <c r="D170" s="393"/>
      <c r="E170" s="393"/>
      <c r="F170" s="393"/>
      <c r="G170" s="393"/>
      <c r="H170" s="393"/>
      <c r="I170" s="393"/>
      <c r="J170" s="393"/>
      <c r="K170" s="393"/>
      <c r="L170" s="393"/>
      <c r="M170" s="393"/>
      <c r="N170" s="393"/>
      <c r="O170" s="394"/>
      <c r="P170" s="1"/>
      <c r="Q170" s="1"/>
    </row>
    <row r="171" spans="1:17" ht="15.75" customHeight="1" x14ac:dyDescent="0.25">
      <c r="A171" s="407"/>
      <c r="B171" s="392" t="s">
        <v>242</v>
      </c>
      <c r="C171" s="393"/>
      <c r="D171" s="393"/>
      <c r="E171" s="393"/>
      <c r="F171" s="393"/>
      <c r="G171" s="393"/>
      <c r="H171" s="393"/>
      <c r="I171" s="393"/>
      <c r="J171" s="393"/>
      <c r="K171" s="393"/>
      <c r="L171" s="393"/>
      <c r="M171" s="393"/>
      <c r="N171" s="393"/>
      <c r="O171" s="394"/>
      <c r="P171" s="1"/>
      <c r="Q171" s="1"/>
    </row>
    <row r="172" spans="1:17" ht="14.25" customHeight="1" x14ac:dyDescent="0.25">
      <c r="A172" s="407"/>
      <c r="B172" s="15" t="s">
        <v>554</v>
      </c>
      <c r="C172" s="14"/>
      <c r="D172" s="14"/>
      <c r="E172" s="14"/>
      <c r="F172" s="14"/>
      <c r="G172" s="14"/>
      <c r="H172" s="14"/>
      <c r="I172" s="14"/>
      <c r="J172" s="14"/>
      <c r="K172" s="14"/>
      <c r="L172" s="14"/>
      <c r="M172" s="351"/>
      <c r="N172" s="14"/>
      <c r="O172" s="49"/>
      <c r="P172" s="1"/>
      <c r="Q172" s="1"/>
    </row>
    <row r="173" spans="1:17" ht="18" customHeight="1" x14ac:dyDescent="0.25">
      <c r="A173" s="407"/>
      <c r="B173" s="389" t="s">
        <v>555</v>
      </c>
      <c r="C173" s="390"/>
      <c r="D173" s="390"/>
      <c r="E173" s="390"/>
      <c r="F173" s="390"/>
      <c r="G173" s="14"/>
      <c r="H173" s="14"/>
      <c r="I173" s="14"/>
      <c r="J173" s="14"/>
      <c r="K173" s="14"/>
      <c r="L173" s="14"/>
      <c r="M173" s="351"/>
      <c r="N173" s="14"/>
      <c r="O173" s="49"/>
      <c r="P173" s="1"/>
      <c r="Q173" s="1"/>
    </row>
    <row r="174" spans="1:17" ht="17.850000000000001" customHeight="1" x14ac:dyDescent="0.25">
      <c r="A174" s="407"/>
      <c r="B174" s="15" t="s">
        <v>556</v>
      </c>
      <c r="C174" s="14"/>
      <c r="D174" s="14"/>
      <c r="E174" s="14"/>
      <c r="F174" s="14"/>
      <c r="G174" s="14"/>
      <c r="H174" s="14"/>
      <c r="I174" s="14"/>
      <c r="J174" s="14"/>
      <c r="K174" s="14"/>
      <c r="L174" s="14"/>
      <c r="M174" s="351"/>
      <c r="N174" s="14"/>
      <c r="O174" s="49"/>
      <c r="P174" s="1"/>
      <c r="Q174" s="1"/>
    </row>
    <row r="175" spans="1:17" ht="18.75" customHeight="1" x14ac:dyDescent="0.25">
      <c r="A175" s="407"/>
      <c r="B175" s="15" t="s">
        <v>557</v>
      </c>
      <c r="C175" s="14"/>
      <c r="D175" s="14"/>
      <c r="E175" s="14"/>
      <c r="F175" s="14"/>
      <c r="G175" s="14"/>
      <c r="H175" s="14"/>
      <c r="I175" s="14"/>
      <c r="J175" s="14"/>
      <c r="K175" s="14"/>
      <c r="L175" s="14"/>
      <c r="M175" s="351"/>
      <c r="N175" s="14"/>
      <c r="O175" s="49"/>
      <c r="P175" s="1"/>
      <c r="Q175" s="1"/>
    </row>
    <row r="176" spans="1:17" x14ac:dyDescent="0.25">
      <c r="A176" s="407"/>
      <c r="B176" s="389" t="s">
        <v>558</v>
      </c>
      <c r="C176" s="390"/>
      <c r="D176" s="390"/>
      <c r="E176" s="390"/>
      <c r="F176" s="14"/>
      <c r="G176" s="14"/>
      <c r="H176" s="14"/>
      <c r="I176" s="14"/>
      <c r="J176" s="14"/>
      <c r="K176" s="14"/>
      <c r="L176" s="14"/>
      <c r="M176" s="351"/>
      <c r="N176" s="14"/>
      <c r="O176" s="49"/>
      <c r="P176" s="1"/>
      <c r="Q176" s="1"/>
    </row>
    <row r="177" spans="1:17" ht="15.75" customHeight="1" x14ac:dyDescent="0.25">
      <c r="A177" s="407"/>
      <c r="B177" s="15" t="s">
        <v>559</v>
      </c>
      <c r="C177" s="14"/>
      <c r="D177" s="14"/>
      <c r="E177" s="14"/>
      <c r="F177" s="14"/>
      <c r="G177" s="14"/>
      <c r="H177" s="14"/>
      <c r="I177" s="14"/>
      <c r="J177" s="14"/>
      <c r="K177" s="14"/>
      <c r="L177" s="14"/>
      <c r="M177" s="351"/>
      <c r="N177" s="14"/>
      <c r="O177" s="49"/>
      <c r="P177" s="1"/>
      <c r="Q177" s="1"/>
    </row>
    <row r="178" spans="1:17" x14ac:dyDescent="0.25">
      <c r="A178" s="407"/>
      <c r="B178" s="389" t="s">
        <v>560</v>
      </c>
      <c r="C178" s="390"/>
      <c r="D178" s="390"/>
      <c r="E178" s="390"/>
      <c r="F178" s="14"/>
      <c r="G178" s="14"/>
      <c r="H178" s="14"/>
      <c r="I178" s="14"/>
      <c r="J178" s="14"/>
      <c r="K178" s="14"/>
      <c r="L178" s="14"/>
      <c r="M178" s="351"/>
      <c r="N178" s="14"/>
      <c r="O178" s="49"/>
      <c r="P178" s="1"/>
      <c r="Q178" s="1"/>
    </row>
    <row r="179" spans="1:17" ht="15" customHeight="1" x14ac:dyDescent="0.25">
      <c r="A179" s="407"/>
      <c r="B179" s="48" t="s">
        <v>553</v>
      </c>
      <c r="C179" s="14"/>
      <c r="D179" s="14"/>
      <c r="E179" s="75"/>
      <c r="F179" s="75"/>
      <c r="G179" s="75"/>
      <c r="H179" s="14"/>
      <c r="I179" s="14"/>
      <c r="J179" s="14"/>
      <c r="K179" s="75"/>
      <c r="L179" s="75"/>
      <c r="M179" s="357"/>
      <c r="N179" s="75"/>
      <c r="O179" s="76"/>
      <c r="P179" s="1"/>
      <c r="Q179" s="1"/>
    </row>
    <row r="180" spans="1:17" x14ac:dyDescent="0.25">
      <c r="A180" s="408"/>
      <c r="B180" s="385" t="s">
        <v>72</v>
      </c>
      <c r="C180" s="386"/>
      <c r="D180" s="386"/>
      <c r="E180" s="386"/>
      <c r="F180" s="52"/>
      <c r="G180" s="52"/>
      <c r="H180" s="52"/>
      <c r="I180" s="52"/>
      <c r="J180" s="52"/>
      <c r="K180" s="52"/>
      <c r="L180" s="52"/>
      <c r="M180" s="353"/>
      <c r="N180" s="52"/>
      <c r="O180" s="51"/>
      <c r="P180" s="1"/>
      <c r="Q180" s="1"/>
    </row>
    <row r="181" spans="1:17" ht="55.5" customHeight="1" x14ac:dyDescent="0.25">
      <c r="A181" s="79">
        <v>19</v>
      </c>
      <c r="B181" s="86" t="s">
        <v>73</v>
      </c>
      <c r="C181" s="69" t="s">
        <v>246</v>
      </c>
      <c r="D181" s="81" t="s">
        <v>424</v>
      </c>
      <c r="E181" s="70" t="s">
        <v>74</v>
      </c>
      <c r="F181" s="70"/>
      <c r="G181" s="70"/>
      <c r="H181" s="85" t="s">
        <v>75</v>
      </c>
      <c r="I181" s="71">
        <v>360</v>
      </c>
      <c r="J181" s="72">
        <f>K181+L181</f>
        <v>7954.4</v>
      </c>
      <c r="K181" s="73">
        <f>I181*16.54</f>
        <v>5954.4</v>
      </c>
      <c r="L181" s="246">
        <v>2000</v>
      </c>
      <c r="M181" s="345"/>
      <c r="N181" s="73"/>
      <c r="O181" s="74">
        <f>J181+N181</f>
        <v>7954.4</v>
      </c>
      <c r="P181" s="1"/>
      <c r="Q181" s="1"/>
    </row>
    <row r="182" spans="1:17" ht="39.6" customHeight="1" x14ac:dyDescent="0.25">
      <c r="A182" s="406"/>
      <c r="B182" s="403" t="s">
        <v>425</v>
      </c>
      <c r="C182" s="404"/>
      <c r="D182" s="404"/>
      <c r="E182" s="404"/>
      <c r="F182" s="404"/>
      <c r="G182" s="404"/>
      <c r="H182" s="404"/>
      <c r="I182" s="404"/>
      <c r="J182" s="404"/>
      <c r="K182" s="404"/>
      <c r="L182" s="404"/>
      <c r="M182" s="404"/>
      <c r="N182" s="404"/>
      <c r="O182" s="405"/>
      <c r="P182" s="1"/>
      <c r="Q182" s="1"/>
    </row>
    <row r="183" spans="1:17" ht="93.75" customHeight="1" x14ac:dyDescent="0.25">
      <c r="A183" s="407"/>
      <c r="B183" s="392" t="s">
        <v>596</v>
      </c>
      <c r="C183" s="393"/>
      <c r="D183" s="393"/>
      <c r="E183" s="393"/>
      <c r="F183" s="393"/>
      <c r="G183" s="393"/>
      <c r="H183" s="393"/>
      <c r="I183" s="393"/>
      <c r="J183" s="393"/>
      <c r="K183" s="393"/>
      <c r="L183" s="393"/>
      <c r="M183" s="393"/>
      <c r="N183" s="393"/>
      <c r="O183" s="394"/>
      <c r="P183" s="1"/>
      <c r="Q183" s="1"/>
    </row>
    <row r="184" spans="1:17" ht="25.5" customHeight="1" x14ac:dyDescent="0.25">
      <c r="A184" s="407"/>
      <c r="B184" s="392" t="s">
        <v>561</v>
      </c>
      <c r="C184" s="393"/>
      <c r="D184" s="393"/>
      <c r="E184" s="393"/>
      <c r="F184" s="393"/>
      <c r="G184" s="393"/>
      <c r="H184" s="393"/>
      <c r="I184" s="393"/>
      <c r="J184" s="393"/>
      <c r="K184" s="393"/>
      <c r="L184" s="393"/>
      <c r="M184" s="393"/>
      <c r="N184" s="393"/>
      <c r="O184" s="394"/>
      <c r="P184" s="1"/>
      <c r="Q184" s="1"/>
    </row>
    <row r="185" spans="1:17" ht="15.75" customHeight="1" x14ac:dyDescent="0.25">
      <c r="A185" s="407"/>
      <c r="B185" s="392" t="s">
        <v>565</v>
      </c>
      <c r="C185" s="393"/>
      <c r="D185" s="393"/>
      <c r="E185" s="393"/>
      <c r="F185" s="393"/>
      <c r="G185" s="393"/>
      <c r="H185" s="26"/>
      <c r="I185" s="26"/>
      <c r="J185" s="26"/>
      <c r="K185" s="26"/>
      <c r="L185" s="26"/>
      <c r="M185" s="346"/>
      <c r="N185" s="26"/>
      <c r="O185" s="27"/>
      <c r="P185" s="1"/>
      <c r="Q185" s="1"/>
    </row>
    <row r="186" spans="1:17" ht="17.850000000000001" customHeight="1" x14ac:dyDescent="0.25">
      <c r="A186" s="407"/>
      <c r="B186" s="24" t="s">
        <v>564</v>
      </c>
      <c r="C186" s="26"/>
      <c r="D186" s="26"/>
      <c r="E186" s="26"/>
      <c r="F186" s="26"/>
      <c r="G186" s="26"/>
      <c r="H186" s="26"/>
      <c r="I186" s="26"/>
      <c r="J186" s="26"/>
      <c r="K186" s="26"/>
      <c r="L186" s="26"/>
      <c r="M186" s="346"/>
      <c r="N186" s="26"/>
      <c r="O186" s="27"/>
      <c r="P186" s="1"/>
      <c r="Q186" s="1"/>
    </row>
    <row r="187" spans="1:17" ht="16.5" customHeight="1" x14ac:dyDescent="0.25">
      <c r="A187" s="407"/>
      <c r="B187" s="24" t="s">
        <v>563</v>
      </c>
      <c r="C187" s="26"/>
      <c r="D187" s="26"/>
      <c r="E187" s="26"/>
      <c r="F187" s="26"/>
      <c r="G187" s="26"/>
      <c r="H187" s="26"/>
      <c r="I187" s="26"/>
      <c r="J187" s="26"/>
      <c r="K187" s="26"/>
      <c r="L187" s="26"/>
      <c r="M187" s="346"/>
      <c r="N187" s="26"/>
      <c r="O187" s="27"/>
      <c r="P187" s="1"/>
      <c r="Q187" s="1"/>
    </row>
    <row r="188" spans="1:17" ht="15" customHeight="1" x14ac:dyDescent="0.25">
      <c r="A188" s="407"/>
      <c r="B188" s="15" t="s">
        <v>562</v>
      </c>
      <c r="C188" s="14"/>
      <c r="D188" s="14"/>
      <c r="E188" s="14"/>
      <c r="F188" s="14"/>
      <c r="G188" s="14"/>
      <c r="H188" s="14"/>
      <c r="I188" s="14"/>
      <c r="J188" s="14"/>
      <c r="K188" s="14"/>
      <c r="L188" s="14"/>
      <c r="M188" s="351"/>
      <c r="N188" s="14"/>
      <c r="O188" s="49"/>
      <c r="P188" s="1"/>
      <c r="Q188" s="1"/>
    </row>
    <row r="189" spans="1:17" ht="14.25" customHeight="1" x14ac:dyDescent="0.25">
      <c r="A189" s="407"/>
      <c r="B189" s="48" t="s">
        <v>566</v>
      </c>
      <c r="C189" s="88"/>
      <c r="D189" s="88"/>
      <c r="E189" s="89"/>
      <c r="F189" s="89"/>
      <c r="G189" s="89"/>
      <c r="H189" s="90"/>
      <c r="I189" s="90"/>
      <c r="J189" s="88"/>
      <c r="K189" s="88"/>
      <c r="L189" s="88"/>
      <c r="M189" s="359"/>
      <c r="N189" s="88"/>
      <c r="O189" s="91"/>
      <c r="P189" s="1"/>
      <c r="Q189" s="1"/>
    </row>
    <row r="190" spans="1:17" x14ac:dyDescent="0.25">
      <c r="A190" s="408"/>
      <c r="B190" s="385" t="s">
        <v>567</v>
      </c>
      <c r="C190" s="386"/>
      <c r="D190" s="386"/>
      <c r="E190" s="386"/>
      <c r="F190" s="52"/>
      <c r="G190" s="52"/>
      <c r="H190" s="52"/>
      <c r="I190" s="52"/>
      <c r="J190" s="52"/>
      <c r="K190" s="52"/>
      <c r="L190" s="52"/>
      <c r="M190" s="353"/>
      <c r="N190" s="52"/>
      <c r="O190" s="51"/>
      <c r="P190" s="1"/>
      <c r="Q190" s="1"/>
    </row>
    <row r="191" spans="1:17" ht="41.25" customHeight="1" x14ac:dyDescent="0.25">
      <c r="A191" s="79">
        <v>20</v>
      </c>
      <c r="B191" s="80" t="s">
        <v>76</v>
      </c>
      <c r="C191" s="69" t="s">
        <v>246</v>
      </c>
      <c r="D191" s="84" t="s">
        <v>849</v>
      </c>
      <c r="E191" s="81" t="s">
        <v>426</v>
      </c>
      <c r="F191" s="81"/>
      <c r="G191" s="81"/>
      <c r="H191" s="85" t="s">
        <v>257</v>
      </c>
      <c r="I191" s="71">
        <v>2730</v>
      </c>
      <c r="J191" s="72">
        <f>K191+L191</f>
        <v>46473.2</v>
      </c>
      <c r="K191" s="73">
        <f>I191*16.54</f>
        <v>45154.2</v>
      </c>
      <c r="L191" s="246">
        <v>1319</v>
      </c>
      <c r="M191" s="345">
        <v>0</v>
      </c>
      <c r="N191" s="73"/>
      <c r="O191" s="74">
        <f>J191+N191</f>
        <v>46473.2</v>
      </c>
      <c r="P191" s="1"/>
      <c r="Q191" s="1"/>
    </row>
    <row r="192" spans="1:17" ht="33.75" customHeight="1" x14ac:dyDescent="0.25">
      <c r="A192" s="406"/>
      <c r="B192" s="403" t="s">
        <v>427</v>
      </c>
      <c r="C192" s="404"/>
      <c r="D192" s="404"/>
      <c r="E192" s="404"/>
      <c r="F192" s="404"/>
      <c r="G192" s="404"/>
      <c r="H192" s="404"/>
      <c r="I192" s="404"/>
      <c r="J192" s="404"/>
      <c r="K192" s="404"/>
      <c r="L192" s="404"/>
      <c r="M192" s="404"/>
      <c r="N192" s="404"/>
      <c r="O192" s="405"/>
      <c r="P192" s="1"/>
      <c r="Q192" s="1"/>
    </row>
    <row r="193" spans="1:17" ht="144" customHeight="1" x14ac:dyDescent="0.25">
      <c r="A193" s="407"/>
      <c r="B193" s="392" t="s">
        <v>597</v>
      </c>
      <c r="C193" s="393"/>
      <c r="D193" s="393"/>
      <c r="E193" s="393"/>
      <c r="F193" s="393"/>
      <c r="G193" s="393"/>
      <c r="H193" s="393"/>
      <c r="I193" s="393"/>
      <c r="J193" s="393"/>
      <c r="K193" s="393"/>
      <c r="L193" s="393"/>
      <c r="M193" s="393"/>
      <c r="N193" s="393"/>
      <c r="O193" s="394"/>
      <c r="P193" s="1"/>
      <c r="Q193" s="1"/>
    </row>
    <row r="194" spans="1:17" ht="29.25" customHeight="1" x14ac:dyDescent="0.25">
      <c r="A194" s="407"/>
      <c r="B194" s="392" t="s">
        <v>598</v>
      </c>
      <c r="C194" s="393"/>
      <c r="D194" s="393"/>
      <c r="E194" s="393"/>
      <c r="F194" s="393"/>
      <c r="G194" s="393"/>
      <c r="H194" s="393"/>
      <c r="I194" s="393"/>
      <c r="J194" s="393"/>
      <c r="K194" s="393"/>
      <c r="L194" s="393"/>
      <c r="M194" s="393"/>
      <c r="N194" s="393"/>
      <c r="O194" s="394"/>
      <c r="P194" s="1"/>
      <c r="Q194" s="1"/>
    </row>
    <row r="195" spans="1:17" x14ac:dyDescent="0.25">
      <c r="A195" s="407"/>
      <c r="B195" s="389" t="s">
        <v>599</v>
      </c>
      <c r="C195" s="390"/>
      <c r="D195" s="390"/>
      <c r="E195" s="14"/>
      <c r="F195" s="14"/>
      <c r="G195" s="14"/>
      <c r="H195" s="14"/>
      <c r="I195" s="14"/>
      <c r="J195" s="14"/>
      <c r="K195" s="14"/>
      <c r="L195" s="14"/>
      <c r="M195" s="351"/>
      <c r="N195" s="14"/>
      <c r="O195" s="49"/>
      <c r="P195" s="13"/>
      <c r="Q195" s="13"/>
    </row>
    <row r="196" spans="1:17" x14ac:dyDescent="0.25">
      <c r="A196" s="407"/>
      <c r="B196" s="418" t="s">
        <v>600</v>
      </c>
      <c r="C196" s="435"/>
      <c r="D196" s="435"/>
      <c r="E196" s="435"/>
      <c r="F196" s="435"/>
      <c r="G196" s="435"/>
      <c r="H196" s="435"/>
      <c r="I196" s="435"/>
      <c r="J196" s="435"/>
      <c r="K196" s="87"/>
      <c r="L196" s="87"/>
      <c r="M196" s="358"/>
      <c r="N196" s="87"/>
      <c r="O196" s="92"/>
      <c r="P196" s="13"/>
      <c r="Q196" s="13"/>
    </row>
    <row r="197" spans="1:17" ht="16.5" customHeight="1" x14ac:dyDescent="0.25">
      <c r="A197" s="407"/>
      <c r="B197" s="15" t="s">
        <v>601</v>
      </c>
      <c r="C197" s="14"/>
      <c r="D197" s="14"/>
      <c r="E197" s="75"/>
      <c r="F197" s="75"/>
      <c r="G197" s="75"/>
      <c r="H197" s="78"/>
      <c r="I197" s="78"/>
      <c r="J197" s="14"/>
      <c r="K197" s="14"/>
      <c r="L197" s="14"/>
      <c r="M197" s="351"/>
      <c r="N197" s="14"/>
      <c r="O197" s="49"/>
      <c r="P197" s="13"/>
      <c r="Q197" s="13"/>
    </row>
    <row r="198" spans="1:17" ht="15.75" customHeight="1" x14ac:dyDescent="0.25">
      <c r="A198" s="407"/>
      <c r="B198" s="15" t="s">
        <v>602</v>
      </c>
      <c r="C198" s="14"/>
      <c r="D198" s="14"/>
      <c r="E198" s="75"/>
      <c r="F198" s="75"/>
      <c r="G198" s="75"/>
      <c r="H198" s="78"/>
      <c r="I198" s="78"/>
      <c r="J198" s="14"/>
      <c r="K198" s="14"/>
      <c r="L198" s="14"/>
      <c r="M198" s="351"/>
      <c r="N198" s="14"/>
      <c r="O198" s="49"/>
      <c r="P198" s="13"/>
      <c r="Q198" s="13"/>
    </row>
    <row r="199" spans="1:17" x14ac:dyDescent="0.25">
      <c r="A199" s="407"/>
      <c r="B199" s="389" t="s">
        <v>603</v>
      </c>
      <c r="C199" s="390"/>
      <c r="D199" s="390"/>
      <c r="E199" s="390"/>
      <c r="F199" s="75"/>
      <c r="G199" s="75"/>
      <c r="H199" s="78"/>
      <c r="I199" s="78"/>
      <c r="J199" s="14"/>
      <c r="K199" s="14"/>
      <c r="L199" s="14"/>
      <c r="M199" s="351"/>
      <c r="N199" s="14"/>
      <c r="O199" s="49"/>
      <c r="P199" s="13"/>
      <c r="Q199" s="13"/>
    </row>
    <row r="200" spans="1:17" x14ac:dyDescent="0.25">
      <c r="A200" s="407"/>
      <c r="B200" s="15" t="s">
        <v>604</v>
      </c>
      <c r="C200" s="14"/>
      <c r="D200" s="14"/>
      <c r="E200" s="75"/>
      <c r="F200" s="75"/>
      <c r="G200" s="75"/>
      <c r="H200" s="78"/>
      <c r="I200" s="78"/>
      <c r="J200" s="14"/>
      <c r="K200" s="14"/>
      <c r="L200" s="14"/>
      <c r="M200" s="351"/>
      <c r="N200" s="14"/>
      <c r="O200" s="49"/>
      <c r="P200" s="13"/>
      <c r="Q200" s="13"/>
    </row>
    <row r="201" spans="1:17" ht="16.5" customHeight="1" x14ac:dyDescent="0.25">
      <c r="A201" s="407"/>
      <c r="B201" s="15" t="s">
        <v>605</v>
      </c>
      <c r="C201" s="14"/>
      <c r="D201" s="14"/>
      <c r="E201" s="75"/>
      <c r="F201" s="75"/>
      <c r="G201" s="75"/>
      <c r="H201" s="78"/>
      <c r="I201" s="78"/>
      <c r="J201" s="14"/>
      <c r="K201" s="14"/>
      <c r="L201" s="14"/>
      <c r="M201" s="351"/>
      <c r="N201" s="14"/>
      <c r="O201" s="49"/>
      <c r="P201" s="13"/>
      <c r="Q201" s="13"/>
    </row>
    <row r="202" spans="1:17" ht="34.5" customHeight="1" x14ac:dyDescent="0.25">
      <c r="A202" s="407"/>
      <c r="B202" s="389" t="s">
        <v>606</v>
      </c>
      <c r="C202" s="419"/>
      <c r="D202" s="419"/>
      <c r="E202" s="419"/>
      <c r="F202" s="419"/>
      <c r="G202" s="419"/>
      <c r="H202" s="419"/>
      <c r="I202" s="419"/>
      <c r="J202" s="419"/>
      <c r="K202" s="419"/>
      <c r="L202" s="419"/>
      <c r="M202" s="419"/>
      <c r="N202" s="419"/>
      <c r="O202" s="454"/>
      <c r="P202" s="13"/>
      <c r="Q202" s="13"/>
    </row>
    <row r="203" spans="1:17" ht="14.25" customHeight="1" x14ac:dyDescent="0.25">
      <c r="A203" s="407"/>
      <c r="B203" s="48" t="s">
        <v>569</v>
      </c>
      <c r="C203" s="87"/>
      <c r="D203" s="87"/>
      <c r="E203" s="93"/>
      <c r="F203" s="93"/>
      <c r="G203" s="93"/>
      <c r="H203" s="78"/>
      <c r="I203" s="78"/>
      <c r="J203" s="14"/>
      <c r="K203" s="75"/>
      <c r="L203" s="75"/>
      <c r="M203" s="357"/>
      <c r="N203" s="75"/>
      <c r="O203" s="76"/>
      <c r="P203" s="13"/>
      <c r="Q203" s="13"/>
    </row>
    <row r="204" spans="1:17" x14ac:dyDescent="0.25">
      <c r="A204" s="408"/>
      <c r="B204" s="385" t="s">
        <v>568</v>
      </c>
      <c r="C204" s="386"/>
      <c r="D204" s="386"/>
      <c r="E204" s="386"/>
      <c r="F204" s="52"/>
      <c r="G204" s="52"/>
      <c r="H204" s="52"/>
      <c r="I204" s="52"/>
      <c r="J204" s="52"/>
      <c r="K204" s="52"/>
      <c r="L204" s="52"/>
      <c r="M204" s="353"/>
      <c r="N204" s="52"/>
      <c r="O204" s="51"/>
      <c r="P204" s="1"/>
      <c r="Q204" s="1"/>
    </row>
    <row r="205" spans="1:17" ht="69.75" customHeight="1" x14ac:dyDescent="0.25">
      <c r="A205" s="79">
        <v>21</v>
      </c>
      <c r="B205" s="86" t="s">
        <v>77</v>
      </c>
      <c r="C205" s="69" t="s">
        <v>246</v>
      </c>
      <c r="D205" s="84" t="s">
        <v>59</v>
      </c>
      <c r="E205" s="70" t="s">
        <v>74</v>
      </c>
      <c r="F205" s="70"/>
      <c r="G205" s="70"/>
      <c r="H205" s="85" t="s">
        <v>78</v>
      </c>
      <c r="I205" s="71">
        <v>154</v>
      </c>
      <c r="J205" s="72">
        <f>K205+L205</f>
        <v>2947.16</v>
      </c>
      <c r="K205" s="73">
        <f>I205*16.54</f>
        <v>2547.16</v>
      </c>
      <c r="L205" s="246">
        <v>400</v>
      </c>
      <c r="M205" s="345"/>
      <c r="N205" s="73"/>
      <c r="O205" s="74">
        <f>J205+N205</f>
        <v>2947.16</v>
      </c>
      <c r="P205" s="1"/>
      <c r="Q205" s="1"/>
    </row>
    <row r="206" spans="1:17" ht="73.5" customHeight="1" x14ac:dyDescent="0.25">
      <c r="A206" s="406"/>
      <c r="B206" s="403" t="s">
        <v>79</v>
      </c>
      <c r="C206" s="404"/>
      <c r="D206" s="404"/>
      <c r="E206" s="404"/>
      <c r="F206" s="404"/>
      <c r="G206" s="404"/>
      <c r="H206" s="404"/>
      <c r="I206" s="404"/>
      <c r="J206" s="404"/>
      <c r="K206" s="404"/>
      <c r="L206" s="404"/>
      <c r="M206" s="404"/>
      <c r="N206" s="404"/>
      <c r="O206" s="405"/>
      <c r="P206" s="1"/>
      <c r="Q206" s="1"/>
    </row>
    <row r="207" spans="1:17" ht="51" customHeight="1" x14ac:dyDescent="0.25">
      <c r="A207" s="407"/>
      <c r="B207" s="392" t="s">
        <v>607</v>
      </c>
      <c r="C207" s="393"/>
      <c r="D207" s="393"/>
      <c r="E207" s="393"/>
      <c r="F207" s="393"/>
      <c r="G207" s="393"/>
      <c r="H207" s="393"/>
      <c r="I207" s="393"/>
      <c r="J207" s="393"/>
      <c r="K207" s="393"/>
      <c r="L207" s="393"/>
      <c r="M207" s="393"/>
      <c r="N207" s="393"/>
      <c r="O207" s="394"/>
      <c r="P207" s="1"/>
      <c r="Q207" s="1"/>
    </row>
    <row r="208" spans="1:17" ht="25.5" customHeight="1" x14ac:dyDescent="0.25">
      <c r="A208" s="407"/>
      <c r="B208" s="392" t="s">
        <v>571</v>
      </c>
      <c r="C208" s="393"/>
      <c r="D208" s="393"/>
      <c r="E208" s="393"/>
      <c r="F208" s="393"/>
      <c r="G208" s="393"/>
      <c r="H208" s="393"/>
      <c r="I208" s="393"/>
      <c r="J208" s="393"/>
      <c r="K208" s="393"/>
      <c r="L208" s="393"/>
      <c r="M208" s="393"/>
      <c r="N208" s="393"/>
      <c r="O208" s="394"/>
      <c r="P208" s="1"/>
      <c r="Q208" s="1"/>
    </row>
    <row r="209" spans="1:17" x14ac:dyDescent="0.25">
      <c r="A209" s="407"/>
      <c r="B209" s="389" t="s">
        <v>572</v>
      </c>
      <c r="C209" s="390"/>
      <c r="D209" s="390"/>
      <c r="E209" s="390"/>
      <c r="F209" s="390"/>
      <c r="G209" s="390"/>
      <c r="H209" s="14"/>
      <c r="I209" s="14"/>
      <c r="J209" s="14"/>
      <c r="K209" s="14"/>
      <c r="L209" s="14"/>
      <c r="M209" s="351"/>
      <c r="N209" s="14"/>
      <c r="O209" s="49"/>
      <c r="P209" s="13"/>
      <c r="Q209" s="13"/>
    </row>
    <row r="210" spans="1:17" x14ac:dyDescent="0.25">
      <c r="A210" s="407"/>
      <c r="B210" s="418" t="s">
        <v>574</v>
      </c>
      <c r="C210" s="435"/>
      <c r="D210" s="435"/>
      <c r="E210" s="435"/>
      <c r="F210" s="435"/>
      <c r="G210" s="435"/>
      <c r="H210" s="435"/>
      <c r="I210" s="87"/>
      <c r="J210" s="87"/>
      <c r="K210" s="14"/>
      <c r="L210" s="14"/>
      <c r="M210" s="351"/>
      <c r="N210" s="14"/>
      <c r="O210" s="49"/>
      <c r="P210" s="13"/>
      <c r="Q210" s="13"/>
    </row>
    <row r="211" spans="1:17" x14ac:dyDescent="0.25">
      <c r="A211" s="407"/>
      <c r="B211" s="389" t="s">
        <v>573</v>
      </c>
      <c r="C211" s="390"/>
      <c r="D211" s="390"/>
      <c r="E211" s="390"/>
      <c r="F211" s="390"/>
      <c r="G211" s="390"/>
      <c r="H211" s="14"/>
      <c r="I211" s="14"/>
      <c r="J211" s="14"/>
      <c r="K211" s="14"/>
      <c r="L211" s="14"/>
      <c r="M211" s="351"/>
      <c r="N211" s="14"/>
      <c r="O211" s="49"/>
      <c r="P211" s="13"/>
      <c r="Q211" s="13"/>
    </row>
    <row r="212" spans="1:17" ht="16.5" customHeight="1" x14ac:dyDescent="0.25">
      <c r="A212" s="407"/>
      <c r="B212" s="48" t="s">
        <v>570</v>
      </c>
      <c r="C212" s="75"/>
      <c r="D212" s="14"/>
      <c r="E212" s="75"/>
      <c r="F212" s="75"/>
      <c r="G212" s="75"/>
      <c r="H212" s="14"/>
      <c r="I212" s="14"/>
      <c r="J212" s="14"/>
      <c r="K212" s="14"/>
      <c r="L212" s="14"/>
      <c r="M212" s="351"/>
      <c r="N212" s="14"/>
      <c r="O212" s="49"/>
      <c r="P212" s="13"/>
      <c r="Q212" s="13"/>
    </row>
    <row r="213" spans="1:17" ht="15.75" customHeight="1" x14ac:dyDescent="0.25">
      <c r="A213" s="408"/>
      <c r="B213" s="385" t="s">
        <v>567</v>
      </c>
      <c r="C213" s="386"/>
      <c r="D213" s="386"/>
      <c r="E213" s="386"/>
      <c r="F213" s="52"/>
      <c r="G213" s="52"/>
      <c r="H213" s="52"/>
      <c r="I213" s="52"/>
      <c r="J213" s="52"/>
      <c r="K213" s="52"/>
      <c r="L213" s="52"/>
      <c r="M213" s="353"/>
      <c r="N213" s="52"/>
      <c r="O213" s="51"/>
      <c r="P213" s="1"/>
      <c r="Q213" s="1"/>
    </row>
    <row r="214" spans="1:17" ht="80.25" customHeight="1" x14ac:dyDescent="0.25">
      <c r="A214" s="79">
        <v>22</v>
      </c>
      <c r="B214" s="86" t="s">
        <v>280</v>
      </c>
      <c r="C214" s="69" t="s">
        <v>246</v>
      </c>
      <c r="D214" s="84" t="s">
        <v>59</v>
      </c>
      <c r="E214" s="70" t="s">
        <v>68</v>
      </c>
      <c r="F214" s="70"/>
      <c r="G214" s="70"/>
      <c r="H214" s="85" t="s">
        <v>285</v>
      </c>
      <c r="I214" s="71">
        <v>1525</v>
      </c>
      <c r="J214" s="72">
        <f>K214+L214</f>
        <v>25904.5</v>
      </c>
      <c r="K214" s="73">
        <f>I214*16.54</f>
        <v>25223.5</v>
      </c>
      <c r="L214" s="246">
        <v>681</v>
      </c>
      <c r="M214" s="345">
        <v>0</v>
      </c>
      <c r="N214" s="83"/>
      <c r="O214" s="74">
        <f>J214+N214</f>
        <v>25904.5</v>
      </c>
      <c r="P214" s="1"/>
      <c r="Q214" s="1"/>
    </row>
    <row r="215" spans="1:17" ht="50.25" customHeight="1" x14ac:dyDescent="0.25">
      <c r="A215" s="406"/>
      <c r="B215" s="403" t="s">
        <v>422</v>
      </c>
      <c r="C215" s="404"/>
      <c r="D215" s="404"/>
      <c r="E215" s="404"/>
      <c r="F215" s="404"/>
      <c r="G215" s="404"/>
      <c r="H215" s="404"/>
      <c r="I215" s="404"/>
      <c r="J215" s="404"/>
      <c r="K215" s="404"/>
      <c r="L215" s="404"/>
      <c r="M215" s="404"/>
      <c r="N215" s="404"/>
      <c r="O215" s="405"/>
      <c r="P215" s="1"/>
      <c r="Q215" s="1"/>
    </row>
    <row r="216" spans="1:17" ht="71.25" customHeight="1" x14ac:dyDescent="0.25">
      <c r="A216" s="407"/>
      <c r="B216" s="392" t="s">
        <v>612</v>
      </c>
      <c r="C216" s="393"/>
      <c r="D216" s="393"/>
      <c r="E216" s="393"/>
      <c r="F216" s="393"/>
      <c r="G216" s="393"/>
      <c r="H216" s="393"/>
      <c r="I216" s="393"/>
      <c r="J216" s="393"/>
      <c r="K216" s="393"/>
      <c r="L216" s="393"/>
      <c r="M216" s="393"/>
      <c r="N216" s="393"/>
      <c r="O216" s="394"/>
      <c r="P216" s="1"/>
      <c r="Q216" s="1"/>
    </row>
    <row r="217" spans="1:17" ht="27" customHeight="1" x14ac:dyDescent="0.25">
      <c r="A217" s="407"/>
      <c r="B217" s="392" t="s">
        <v>608</v>
      </c>
      <c r="C217" s="393"/>
      <c r="D217" s="393"/>
      <c r="E217" s="393"/>
      <c r="F217" s="393"/>
      <c r="G217" s="393"/>
      <c r="H217" s="393"/>
      <c r="I217" s="393"/>
      <c r="J217" s="393"/>
      <c r="K217" s="393"/>
      <c r="L217" s="393"/>
      <c r="M217" s="393"/>
      <c r="N217" s="393"/>
      <c r="O217" s="394"/>
      <c r="P217" s="1"/>
      <c r="Q217" s="1"/>
    </row>
    <row r="218" spans="1:17" ht="18" customHeight="1" x14ac:dyDescent="0.25">
      <c r="A218" s="407"/>
      <c r="B218" s="450" t="s">
        <v>609</v>
      </c>
      <c r="C218" s="451"/>
      <c r="D218" s="451"/>
      <c r="E218" s="451"/>
      <c r="F218" s="451"/>
      <c r="G218" s="451"/>
      <c r="H218" s="451"/>
      <c r="I218" s="451"/>
      <c r="J218" s="451"/>
      <c r="K218" s="451"/>
      <c r="L218" s="451"/>
      <c r="M218" s="451"/>
      <c r="N218" s="451"/>
      <c r="O218" s="452"/>
      <c r="P218" s="13"/>
      <c r="Q218" s="13"/>
    </row>
    <row r="219" spans="1:17" ht="17.850000000000001" customHeight="1" x14ac:dyDescent="0.25">
      <c r="A219" s="407"/>
      <c r="B219" s="94" t="s">
        <v>610</v>
      </c>
      <c r="C219" s="14"/>
      <c r="D219" s="14"/>
      <c r="E219" s="14"/>
      <c r="F219" s="14"/>
      <c r="G219" s="14"/>
      <c r="H219" s="14"/>
      <c r="I219" s="14"/>
      <c r="J219" s="14"/>
      <c r="K219" s="14"/>
      <c r="L219" s="14"/>
      <c r="M219" s="351"/>
      <c r="N219" s="14"/>
      <c r="O219" s="49"/>
      <c r="P219" s="13"/>
      <c r="Q219" s="13"/>
    </row>
    <row r="220" spans="1:17" ht="17.850000000000001" customHeight="1" x14ac:dyDescent="0.25">
      <c r="A220" s="407"/>
      <c r="B220" s="94" t="s">
        <v>611</v>
      </c>
      <c r="C220" s="75"/>
      <c r="D220" s="14"/>
      <c r="E220" s="75"/>
      <c r="F220" s="75"/>
      <c r="G220" s="75"/>
      <c r="H220" s="14"/>
      <c r="I220" s="14"/>
      <c r="J220" s="14"/>
      <c r="K220" s="14"/>
      <c r="L220" s="14"/>
      <c r="M220" s="351"/>
      <c r="N220" s="14"/>
      <c r="O220" s="49"/>
      <c r="P220" s="13"/>
      <c r="Q220" s="13"/>
    </row>
    <row r="221" spans="1:17" ht="16.5" customHeight="1" x14ac:dyDescent="0.25">
      <c r="A221" s="407"/>
      <c r="B221" s="48" t="s">
        <v>576</v>
      </c>
      <c r="C221" s="75"/>
      <c r="D221" s="14"/>
      <c r="E221" s="75"/>
      <c r="F221" s="75"/>
      <c r="G221" s="75"/>
      <c r="H221" s="14"/>
      <c r="I221" s="14"/>
      <c r="J221" s="14"/>
      <c r="K221" s="14"/>
      <c r="L221" s="14"/>
      <c r="M221" s="351"/>
      <c r="N221" s="14"/>
      <c r="O221" s="49"/>
      <c r="P221" s="13"/>
      <c r="Q221" s="13"/>
    </row>
    <row r="222" spans="1:17" x14ac:dyDescent="0.25">
      <c r="A222" s="408"/>
      <c r="B222" s="385" t="s">
        <v>575</v>
      </c>
      <c r="C222" s="386"/>
      <c r="D222" s="386"/>
      <c r="E222" s="386"/>
      <c r="F222" s="52"/>
      <c r="G222" s="52"/>
      <c r="H222" s="52"/>
      <c r="I222" s="52"/>
      <c r="J222" s="52"/>
      <c r="K222" s="52"/>
      <c r="L222" s="52"/>
      <c r="M222" s="353"/>
      <c r="N222" s="52"/>
      <c r="O222" s="51"/>
      <c r="P222" s="1"/>
      <c r="Q222" s="1"/>
    </row>
    <row r="223" spans="1:17" ht="65.25" customHeight="1" x14ac:dyDescent="0.25">
      <c r="A223" s="95">
        <v>23</v>
      </c>
      <c r="B223" s="86" t="s">
        <v>443</v>
      </c>
      <c r="C223" s="69" t="s">
        <v>246</v>
      </c>
      <c r="D223" s="81" t="s">
        <v>444</v>
      </c>
      <c r="E223" s="81" t="s">
        <v>57</v>
      </c>
      <c r="F223" s="81"/>
      <c r="G223" s="81"/>
      <c r="H223" s="85" t="s">
        <v>445</v>
      </c>
      <c r="I223" s="71">
        <v>3100</v>
      </c>
      <c r="J223" s="72">
        <f>K223+L223</f>
        <v>58854</v>
      </c>
      <c r="K223" s="73">
        <f>I223*16.54</f>
        <v>51274</v>
      </c>
      <c r="L223" s="82">
        <v>7580</v>
      </c>
      <c r="M223" s="345">
        <v>0</v>
      </c>
      <c r="N223" s="73"/>
      <c r="O223" s="74">
        <f>J223+N223</f>
        <v>58854</v>
      </c>
      <c r="P223" s="1"/>
      <c r="Q223" s="1"/>
    </row>
    <row r="224" spans="1:17" ht="34.5" customHeight="1" x14ac:dyDescent="0.25">
      <c r="A224" s="406"/>
      <c r="B224" s="403" t="s">
        <v>447</v>
      </c>
      <c r="C224" s="404"/>
      <c r="D224" s="404"/>
      <c r="E224" s="404"/>
      <c r="F224" s="404"/>
      <c r="G224" s="404"/>
      <c r="H224" s="404"/>
      <c r="I224" s="404"/>
      <c r="J224" s="404"/>
      <c r="K224" s="404"/>
      <c r="L224" s="404"/>
      <c r="M224" s="404"/>
      <c r="N224" s="404"/>
      <c r="O224" s="405"/>
      <c r="P224" s="1"/>
      <c r="Q224" s="1"/>
    </row>
    <row r="225" spans="1:17" ht="89.25" customHeight="1" x14ac:dyDescent="0.25">
      <c r="A225" s="407"/>
      <c r="B225" s="392" t="s">
        <v>613</v>
      </c>
      <c r="C225" s="393"/>
      <c r="D225" s="393"/>
      <c r="E225" s="393"/>
      <c r="F225" s="393"/>
      <c r="G225" s="393"/>
      <c r="H225" s="393"/>
      <c r="I225" s="393"/>
      <c r="J225" s="393"/>
      <c r="K225" s="393"/>
      <c r="L225" s="393"/>
      <c r="M225" s="393"/>
      <c r="N225" s="393"/>
      <c r="O225" s="394"/>
      <c r="P225" s="1"/>
      <c r="Q225" s="1"/>
    </row>
    <row r="226" spans="1:17" ht="27" customHeight="1" x14ac:dyDescent="0.25">
      <c r="A226" s="407"/>
      <c r="B226" s="392" t="s">
        <v>580</v>
      </c>
      <c r="C226" s="393"/>
      <c r="D226" s="393"/>
      <c r="E226" s="393"/>
      <c r="F226" s="393"/>
      <c r="G226" s="393"/>
      <c r="H226" s="393"/>
      <c r="I226" s="393"/>
      <c r="J226" s="393"/>
      <c r="K226" s="393"/>
      <c r="L226" s="393"/>
      <c r="M226" s="393"/>
      <c r="N226" s="393"/>
      <c r="O226" s="394"/>
      <c r="P226" s="1"/>
      <c r="Q226" s="1"/>
    </row>
    <row r="227" spans="1:17" x14ac:dyDescent="0.25">
      <c r="A227" s="407"/>
      <c r="B227" s="453" t="s">
        <v>794</v>
      </c>
      <c r="C227" s="443"/>
      <c r="D227" s="443"/>
      <c r="E227" s="443"/>
      <c r="F227" s="443"/>
      <c r="G227" s="443"/>
      <c r="H227" s="443"/>
      <c r="I227" s="443"/>
      <c r="J227" s="443"/>
      <c r="K227" s="443"/>
      <c r="L227" s="443"/>
      <c r="M227" s="443"/>
      <c r="N227" s="443"/>
      <c r="O227" s="444"/>
      <c r="P227" s="1"/>
      <c r="Q227" s="1"/>
    </row>
    <row r="228" spans="1:17" x14ac:dyDescent="0.25">
      <c r="A228" s="407"/>
      <c r="B228" s="97" t="s">
        <v>579</v>
      </c>
      <c r="C228" s="58"/>
      <c r="D228" s="26"/>
      <c r="E228" s="26"/>
      <c r="F228" s="26"/>
      <c r="G228" s="26"/>
      <c r="H228" s="26"/>
      <c r="I228" s="26"/>
      <c r="J228" s="26"/>
      <c r="K228" s="26"/>
      <c r="L228" s="26"/>
      <c r="M228" s="346"/>
      <c r="N228" s="26"/>
      <c r="O228" s="96"/>
      <c r="P228" s="1"/>
      <c r="Q228" s="1"/>
    </row>
    <row r="229" spans="1:17" x14ac:dyDescent="0.25">
      <c r="A229" s="407"/>
      <c r="B229" s="97" t="s">
        <v>578</v>
      </c>
      <c r="C229" s="58"/>
      <c r="D229" s="26"/>
      <c r="E229" s="26"/>
      <c r="F229" s="26"/>
      <c r="G229" s="26"/>
      <c r="H229" s="26"/>
      <c r="I229" s="26"/>
      <c r="J229" s="26"/>
      <c r="K229" s="26"/>
      <c r="L229" s="26"/>
      <c r="M229" s="346"/>
      <c r="N229" s="26"/>
      <c r="O229" s="96"/>
      <c r="P229" s="1"/>
      <c r="Q229" s="1"/>
    </row>
    <row r="230" spans="1:17" x14ac:dyDescent="0.25">
      <c r="A230" s="407"/>
      <c r="B230" s="97" t="s">
        <v>577</v>
      </c>
      <c r="C230" s="26"/>
      <c r="D230" s="26"/>
      <c r="E230" s="26"/>
      <c r="F230" s="26"/>
      <c r="G230" s="26"/>
      <c r="H230" s="26"/>
      <c r="I230" s="26"/>
      <c r="J230" s="26"/>
      <c r="K230" s="26"/>
      <c r="L230" s="26"/>
      <c r="M230" s="346"/>
      <c r="N230" s="26"/>
      <c r="O230" s="96"/>
      <c r="P230" s="1"/>
      <c r="Q230" s="1"/>
    </row>
    <row r="231" spans="1:17" x14ac:dyDescent="0.25">
      <c r="A231" s="407"/>
      <c r="B231" s="387" t="s">
        <v>581</v>
      </c>
      <c r="C231" s="449"/>
      <c r="D231" s="388"/>
      <c r="E231" s="388"/>
      <c r="F231" s="388"/>
      <c r="G231" s="388"/>
      <c r="H231" s="388"/>
      <c r="I231" s="388"/>
      <c r="J231" s="388"/>
      <c r="K231" s="98"/>
      <c r="L231" s="98"/>
      <c r="M231" s="360"/>
      <c r="N231" s="98"/>
      <c r="O231" s="99"/>
      <c r="P231" s="1"/>
      <c r="Q231" s="1"/>
    </row>
    <row r="232" spans="1:17" x14ac:dyDescent="0.25">
      <c r="A232" s="408"/>
      <c r="B232" s="385" t="s">
        <v>446</v>
      </c>
      <c r="C232" s="386"/>
      <c r="D232" s="386"/>
      <c r="E232" s="386"/>
      <c r="F232" s="386"/>
      <c r="G232" s="386"/>
      <c r="H232" s="52"/>
      <c r="I232" s="52"/>
      <c r="J232" s="52"/>
      <c r="K232" s="52"/>
      <c r="L232" s="52"/>
      <c r="M232" s="353"/>
      <c r="N232" s="52"/>
      <c r="O232" s="51"/>
      <c r="P232" s="1"/>
      <c r="Q232" s="1"/>
    </row>
    <row r="233" spans="1:17" ht="62.25" customHeight="1" x14ac:dyDescent="0.25">
      <c r="A233" s="95">
        <v>24</v>
      </c>
      <c r="B233" s="86" t="s">
        <v>83</v>
      </c>
      <c r="C233" s="69" t="s">
        <v>246</v>
      </c>
      <c r="D233" s="81" t="s">
        <v>848</v>
      </c>
      <c r="E233" s="81" t="s">
        <v>84</v>
      </c>
      <c r="F233" s="81"/>
      <c r="G233" s="81" t="s">
        <v>85</v>
      </c>
      <c r="H233" s="85" t="s">
        <v>86</v>
      </c>
      <c r="I233" s="71">
        <v>850</v>
      </c>
      <c r="J233" s="72">
        <f>K233+L233</f>
        <v>14479</v>
      </c>
      <c r="K233" s="73">
        <f>I233*16.54</f>
        <v>14059</v>
      </c>
      <c r="L233" s="82">
        <v>420</v>
      </c>
      <c r="M233" s="345">
        <v>0</v>
      </c>
      <c r="N233" s="73"/>
      <c r="O233" s="74">
        <f>J233+N233</f>
        <v>14479</v>
      </c>
      <c r="P233" s="1"/>
      <c r="Q233" s="1"/>
    </row>
    <row r="234" spans="1:17" ht="42.75" customHeight="1" x14ac:dyDescent="0.25">
      <c r="A234" s="406"/>
      <c r="B234" s="403" t="s">
        <v>401</v>
      </c>
      <c r="C234" s="404"/>
      <c r="D234" s="404"/>
      <c r="E234" s="404"/>
      <c r="F234" s="404"/>
      <c r="G234" s="404"/>
      <c r="H234" s="404"/>
      <c r="I234" s="404"/>
      <c r="J234" s="404"/>
      <c r="K234" s="404"/>
      <c r="L234" s="404"/>
      <c r="M234" s="404"/>
      <c r="N234" s="404"/>
      <c r="O234" s="405"/>
      <c r="P234" s="1"/>
      <c r="Q234" s="1"/>
    </row>
    <row r="235" spans="1:17" ht="56.25" customHeight="1" x14ac:dyDescent="0.25">
      <c r="A235" s="407"/>
      <c r="B235" s="392" t="s">
        <v>614</v>
      </c>
      <c r="C235" s="393"/>
      <c r="D235" s="393"/>
      <c r="E235" s="393"/>
      <c r="F235" s="393"/>
      <c r="G235" s="393"/>
      <c r="H235" s="393"/>
      <c r="I235" s="393"/>
      <c r="J235" s="393"/>
      <c r="K235" s="393"/>
      <c r="L235" s="393"/>
      <c r="M235" s="393"/>
      <c r="N235" s="393"/>
      <c r="O235" s="394"/>
      <c r="P235" s="1"/>
      <c r="Q235" s="1"/>
    </row>
    <row r="236" spans="1:17" x14ac:dyDescent="0.25">
      <c r="A236" s="407"/>
      <c r="B236" s="392" t="s">
        <v>87</v>
      </c>
      <c r="C236" s="393"/>
      <c r="D236" s="393"/>
      <c r="E236" s="393"/>
      <c r="F236" s="393"/>
      <c r="G236" s="393"/>
      <c r="H236" s="393"/>
      <c r="I236" s="393"/>
      <c r="J236" s="393"/>
      <c r="K236" s="393"/>
      <c r="L236" s="393"/>
      <c r="M236" s="393"/>
      <c r="N236" s="393"/>
      <c r="O236" s="394"/>
      <c r="P236" s="1" t="s">
        <v>88</v>
      </c>
      <c r="Q236" s="1"/>
    </row>
    <row r="237" spans="1:17" x14ac:dyDescent="0.25">
      <c r="A237" s="407"/>
      <c r="B237" s="389" t="s">
        <v>582</v>
      </c>
      <c r="C237" s="390"/>
      <c r="D237" s="390"/>
      <c r="E237" s="14"/>
      <c r="F237" s="14"/>
      <c r="G237" s="14"/>
      <c r="H237" s="14"/>
      <c r="I237" s="14"/>
      <c r="J237" s="14"/>
      <c r="K237" s="14"/>
      <c r="L237" s="14"/>
      <c r="M237" s="351"/>
      <c r="N237" s="14"/>
      <c r="O237" s="49"/>
      <c r="P237" s="1"/>
      <c r="Q237" s="1"/>
    </row>
    <row r="238" spans="1:17" x14ac:dyDescent="0.25">
      <c r="A238" s="407"/>
      <c r="B238" s="447" t="s">
        <v>583</v>
      </c>
      <c r="C238" s="448"/>
      <c r="D238" s="448"/>
      <c r="E238" s="448"/>
      <c r="F238" s="448"/>
      <c r="G238" s="448"/>
      <c r="H238" s="448"/>
      <c r="I238" s="448"/>
      <c r="J238" s="448"/>
      <c r="K238" s="14"/>
      <c r="L238" s="14"/>
      <c r="M238" s="351"/>
      <c r="N238" s="14"/>
      <c r="O238" s="49"/>
      <c r="P238" s="1"/>
      <c r="Q238" s="1"/>
    </row>
    <row r="239" spans="1:17" x14ac:dyDescent="0.25">
      <c r="A239" s="407"/>
      <c r="B239" s="100" t="s">
        <v>584</v>
      </c>
      <c r="C239" s="14"/>
      <c r="D239" s="14"/>
      <c r="E239" s="14"/>
      <c r="F239" s="14"/>
      <c r="G239" s="14"/>
      <c r="H239" s="14"/>
      <c r="I239" s="14"/>
      <c r="J239" s="14"/>
      <c r="K239" s="14"/>
      <c r="L239" s="14"/>
      <c r="M239" s="351"/>
      <c r="N239" s="14"/>
      <c r="O239" s="49"/>
      <c r="P239" s="1"/>
      <c r="Q239" s="1"/>
    </row>
    <row r="240" spans="1:17" x14ac:dyDescent="0.25">
      <c r="A240" s="407"/>
      <c r="B240" s="387" t="s">
        <v>585</v>
      </c>
      <c r="C240" s="388"/>
      <c r="D240" s="388"/>
      <c r="E240" s="75"/>
      <c r="F240" s="75"/>
      <c r="G240" s="75"/>
      <c r="H240" s="14"/>
      <c r="I240" s="14"/>
      <c r="J240" s="14"/>
      <c r="K240" s="14"/>
      <c r="L240" s="14"/>
      <c r="M240" s="351"/>
      <c r="N240" s="14"/>
      <c r="O240" s="49"/>
      <c r="P240" s="1"/>
      <c r="Q240" s="1"/>
    </row>
    <row r="241" spans="1:17" x14ac:dyDescent="0.25">
      <c r="A241" s="408"/>
      <c r="B241" s="385" t="s">
        <v>89</v>
      </c>
      <c r="C241" s="386"/>
      <c r="D241" s="386"/>
      <c r="E241" s="386"/>
      <c r="F241" s="52"/>
      <c r="G241" s="52"/>
      <c r="H241" s="52"/>
      <c r="I241" s="52"/>
      <c r="J241" s="52"/>
      <c r="K241" s="52"/>
      <c r="L241" s="52"/>
      <c r="M241" s="353"/>
      <c r="N241" s="52"/>
      <c r="O241" s="51"/>
      <c r="P241" s="1"/>
      <c r="Q241" s="1"/>
    </row>
    <row r="242" spans="1:17" ht="48" customHeight="1" x14ac:dyDescent="0.25">
      <c r="A242" s="95">
        <v>25</v>
      </c>
      <c r="B242" s="86" t="s">
        <v>90</v>
      </c>
      <c r="C242" s="69" t="s">
        <v>246</v>
      </c>
      <c r="D242" s="84" t="s">
        <v>395</v>
      </c>
      <c r="E242" s="81" t="s">
        <v>91</v>
      </c>
      <c r="F242" s="81"/>
      <c r="G242" s="81"/>
      <c r="H242" s="101" t="s">
        <v>251</v>
      </c>
      <c r="I242" s="240">
        <v>310</v>
      </c>
      <c r="J242" s="72">
        <f>K242+L242</f>
        <v>12127.4</v>
      </c>
      <c r="K242" s="73">
        <f>I242*16.54</f>
        <v>5127.3999999999996</v>
      </c>
      <c r="L242" s="82">
        <v>7000</v>
      </c>
      <c r="M242" s="345">
        <v>0</v>
      </c>
      <c r="N242" s="73"/>
      <c r="O242" s="74">
        <f>J242+N242</f>
        <v>12127.4</v>
      </c>
      <c r="P242" s="1"/>
      <c r="Q242" s="1"/>
    </row>
    <row r="243" spans="1:17" ht="53.25" customHeight="1" x14ac:dyDescent="0.25">
      <c r="A243" s="406"/>
      <c r="B243" s="403" t="s">
        <v>416</v>
      </c>
      <c r="C243" s="404"/>
      <c r="D243" s="404"/>
      <c r="E243" s="404"/>
      <c r="F243" s="404"/>
      <c r="G243" s="404"/>
      <c r="H243" s="404"/>
      <c r="I243" s="404"/>
      <c r="J243" s="404"/>
      <c r="K243" s="404"/>
      <c r="L243" s="404"/>
      <c r="M243" s="404"/>
      <c r="N243" s="404"/>
      <c r="O243" s="405"/>
      <c r="P243" s="1"/>
      <c r="Q243" s="1"/>
    </row>
    <row r="244" spans="1:17" ht="41.1" customHeight="1" x14ac:dyDescent="0.25">
      <c r="A244" s="407"/>
      <c r="B244" s="392" t="s">
        <v>615</v>
      </c>
      <c r="C244" s="393"/>
      <c r="D244" s="393"/>
      <c r="E244" s="393"/>
      <c r="F244" s="393"/>
      <c r="G244" s="393"/>
      <c r="H244" s="393"/>
      <c r="I244" s="393"/>
      <c r="J244" s="393"/>
      <c r="K244" s="393"/>
      <c r="L244" s="393"/>
      <c r="M244" s="393"/>
      <c r="N244" s="393"/>
      <c r="O244" s="394"/>
      <c r="P244" s="1"/>
      <c r="Q244" s="1"/>
    </row>
    <row r="245" spans="1:17" ht="24" customHeight="1" x14ac:dyDescent="0.25">
      <c r="A245" s="407"/>
      <c r="B245" s="392" t="s">
        <v>586</v>
      </c>
      <c r="C245" s="393"/>
      <c r="D245" s="393"/>
      <c r="E245" s="393"/>
      <c r="F245" s="393"/>
      <c r="G245" s="393"/>
      <c r="H245" s="393"/>
      <c r="I245" s="393"/>
      <c r="J245" s="393"/>
      <c r="K245" s="393"/>
      <c r="L245" s="393"/>
      <c r="M245" s="393"/>
      <c r="N245" s="393"/>
      <c r="O245" s="394"/>
      <c r="P245" s="1" t="s">
        <v>88</v>
      </c>
      <c r="Q245" s="1"/>
    </row>
    <row r="246" spans="1:17" x14ac:dyDescent="0.25">
      <c r="A246" s="407"/>
      <c r="B246" s="389" t="s">
        <v>587</v>
      </c>
      <c r="C246" s="390"/>
      <c r="D246" s="390"/>
      <c r="E246" s="14"/>
      <c r="F246" s="14"/>
      <c r="G246" s="14"/>
      <c r="H246" s="14"/>
      <c r="I246" s="14"/>
      <c r="J246" s="14"/>
      <c r="K246" s="14"/>
      <c r="L246" s="14"/>
      <c r="M246" s="351"/>
      <c r="N246" s="14"/>
      <c r="O246" s="49"/>
      <c r="P246" s="1"/>
      <c r="Q246" s="1"/>
    </row>
    <row r="247" spans="1:17" x14ac:dyDescent="0.25">
      <c r="A247" s="407"/>
      <c r="B247" s="387" t="s">
        <v>588</v>
      </c>
      <c r="C247" s="388"/>
      <c r="D247" s="388"/>
      <c r="E247" s="75"/>
      <c r="F247" s="75"/>
      <c r="G247" s="75"/>
      <c r="H247" s="14"/>
      <c r="I247" s="14"/>
      <c r="J247" s="14"/>
      <c r="K247" s="14"/>
      <c r="L247" s="14"/>
      <c r="M247" s="351"/>
      <c r="N247" s="14"/>
      <c r="O247" s="49"/>
      <c r="P247" s="1"/>
      <c r="Q247" s="1"/>
    </row>
    <row r="248" spans="1:17" x14ac:dyDescent="0.25">
      <c r="A248" s="408"/>
      <c r="B248" s="385" t="s">
        <v>92</v>
      </c>
      <c r="C248" s="386"/>
      <c r="D248" s="386"/>
      <c r="E248" s="52"/>
      <c r="F248" s="52"/>
      <c r="G248" s="52"/>
      <c r="H248" s="52"/>
      <c r="I248" s="52"/>
      <c r="J248" s="52"/>
      <c r="K248" s="52"/>
      <c r="L248" s="52"/>
      <c r="M248" s="353"/>
      <c r="N248" s="52"/>
      <c r="O248" s="51"/>
      <c r="P248" s="1"/>
      <c r="Q248" s="1"/>
    </row>
    <row r="249" spans="1:17" ht="38.25" customHeight="1" x14ac:dyDescent="0.25">
      <c r="A249" s="95">
        <v>26</v>
      </c>
      <c r="B249" s="86" t="s">
        <v>93</v>
      </c>
      <c r="C249" s="69" t="s">
        <v>246</v>
      </c>
      <c r="D249" s="81" t="s">
        <v>418</v>
      </c>
      <c r="E249" s="81" t="s">
        <v>94</v>
      </c>
      <c r="F249" s="81"/>
      <c r="G249" s="81" t="s">
        <v>95</v>
      </c>
      <c r="H249" s="85" t="s">
        <v>96</v>
      </c>
      <c r="I249" s="71">
        <v>1807</v>
      </c>
      <c r="J249" s="72">
        <f>K249+L249</f>
        <v>30122.78</v>
      </c>
      <c r="K249" s="73">
        <f>I249*16.54</f>
        <v>29887.78</v>
      </c>
      <c r="L249" s="82">
        <v>235</v>
      </c>
      <c r="M249" s="345"/>
      <c r="N249" s="73"/>
      <c r="O249" s="74">
        <f>J249+N249</f>
        <v>30122.78</v>
      </c>
      <c r="P249" s="102"/>
      <c r="Q249" s="102"/>
    </row>
    <row r="250" spans="1:17" ht="54" customHeight="1" x14ac:dyDescent="0.25">
      <c r="A250" s="406"/>
      <c r="B250" s="403" t="s">
        <v>387</v>
      </c>
      <c r="C250" s="404"/>
      <c r="D250" s="404"/>
      <c r="E250" s="404"/>
      <c r="F250" s="404"/>
      <c r="G250" s="404"/>
      <c r="H250" s="404"/>
      <c r="I250" s="404"/>
      <c r="J250" s="404"/>
      <c r="K250" s="404"/>
      <c r="L250" s="404"/>
      <c r="M250" s="404"/>
      <c r="N250" s="404"/>
      <c r="O250" s="405"/>
      <c r="P250" s="102"/>
      <c r="Q250" s="102"/>
    </row>
    <row r="251" spans="1:17" ht="53.45" customHeight="1" x14ac:dyDescent="0.25">
      <c r="A251" s="407"/>
      <c r="B251" s="392" t="s">
        <v>616</v>
      </c>
      <c r="C251" s="393"/>
      <c r="D251" s="393"/>
      <c r="E251" s="393"/>
      <c r="F251" s="393"/>
      <c r="G251" s="393"/>
      <c r="H251" s="393"/>
      <c r="I251" s="393"/>
      <c r="J251" s="393"/>
      <c r="K251" s="393"/>
      <c r="L251" s="393"/>
      <c r="M251" s="393"/>
      <c r="N251" s="393"/>
      <c r="O251" s="394"/>
      <c r="P251" s="102"/>
      <c r="Q251" s="102"/>
    </row>
    <row r="252" spans="1:17" ht="24.75" customHeight="1" x14ac:dyDescent="0.25">
      <c r="A252" s="407"/>
      <c r="B252" s="392" t="s">
        <v>589</v>
      </c>
      <c r="C252" s="393"/>
      <c r="D252" s="393"/>
      <c r="E252" s="393"/>
      <c r="F252" s="393"/>
      <c r="G252" s="393"/>
      <c r="H252" s="393"/>
      <c r="I252" s="393"/>
      <c r="J252" s="393"/>
      <c r="K252" s="393"/>
      <c r="L252" s="393"/>
      <c r="M252" s="393"/>
      <c r="N252" s="393"/>
      <c r="O252" s="394"/>
      <c r="P252" s="102"/>
      <c r="Q252" s="102"/>
    </row>
    <row r="253" spans="1:17" ht="14.1" customHeight="1" x14ac:dyDescent="0.25">
      <c r="A253" s="407"/>
      <c r="B253" s="15" t="s">
        <v>388</v>
      </c>
      <c r="C253" s="14"/>
      <c r="D253" s="14"/>
      <c r="E253" s="75"/>
      <c r="F253" s="75"/>
      <c r="G253" s="75"/>
      <c r="H253" s="14"/>
      <c r="I253" s="14"/>
      <c r="J253" s="14"/>
      <c r="K253" s="14"/>
      <c r="L253" s="14"/>
      <c r="M253" s="351"/>
      <c r="N253" s="14"/>
      <c r="O253" s="49"/>
      <c r="P253" s="103"/>
      <c r="Q253" s="103"/>
    </row>
    <row r="254" spans="1:17" ht="15" customHeight="1" x14ac:dyDescent="0.25">
      <c r="A254" s="407"/>
      <c r="B254" s="15" t="s">
        <v>617</v>
      </c>
      <c r="C254" s="14"/>
      <c r="D254" s="14"/>
      <c r="E254" s="75"/>
      <c r="F254" s="75"/>
      <c r="G254" s="75"/>
      <c r="H254" s="14"/>
      <c r="I254" s="14"/>
      <c r="J254" s="14"/>
      <c r="K254" s="14"/>
      <c r="L254" s="14"/>
      <c r="M254" s="351"/>
      <c r="N254" s="14"/>
      <c r="O254" s="49"/>
      <c r="P254" s="103"/>
      <c r="Q254" s="103"/>
    </row>
    <row r="255" spans="1:17" ht="14.1" customHeight="1" x14ac:dyDescent="0.25">
      <c r="A255" s="407"/>
      <c r="B255" s="48" t="s">
        <v>590</v>
      </c>
      <c r="C255" s="75"/>
      <c r="D255" s="14"/>
      <c r="E255" s="75"/>
      <c r="F255" s="75"/>
      <c r="G255" s="75"/>
      <c r="H255" s="14"/>
      <c r="I255" s="14"/>
      <c r="J255" s="14"/>
      <c r="K255" s="14"/>
      <c r="L255" s="14"/>
      <c r="M255" s="351"/>
      <c r="N255" s="14"/>
      <c r="O255" s="49"/>
      <c r="P255" s="103"/>
      <c r="Q255" s="103"/>
    </row>
    <row r="256" spans="1:17" ht="15.75" customHeight="1" x14ac:dyDescent="0.25">
      <c r="A256" s="408"/>
      <c r="B256" s="385" t="s">
        <v>97</v>
      </c>
      <c r="C256" s="386"/>
      <c r="D256" s="386"/>
      <c r="E256" s="52"/>
      <c r="F256" s="52"/>
      <c r="G256" s="52"/>
      <c r="H256" s="52"/>
      <c r="I256" s="52"/>
      <c r="J256" s="52"/>
      <c r="K256" s="52"/>
      <c r="L256" s="52"/>
      <c r="M256" s="353"/>
      <c r="N256" s="52"/>
      <c r="O256" s="51"/>
      <c r="P256" s="102"/>
      <c r="Q256" s="102"/>
    </row>
    <row r="257" spans="1:17" ht="34.5" customHeight="1" x14ac:dyDescent="0.25">
      <c r="A257" s="95">
        <v>27</v>
      </c>
      <c r="B257" s="86" t="s">
        <v>98</v>
      </c>
      <c r="C257" s="69" t="s">
        <v>246</v>
      </c>
      <c r="D257" s="81" t="s">
        <v>418</v>
      </c>
      <c r="E257" s="81" t="s">
        <v>84</v>
      </c>
      <c r="F257" s="81"/>
      <c r="G257" s="81"/>
      <c r="H257" s="85" t="s">
        <v>269</v>
      </c>
      <c r="I257" s="240">
        <v>745</v>
      </c>
      <c r="J257" s="72">
        <f>K257+L257</f>
        <v>12542.3</v>
      </c>
      <c r="K257" s="73">
        <f>I257*16.54</f>
        <v>12322.3</v>
      </c>
      <c r="L257" s="246">
        <v>220</v>
      </c>
      <c r="M257" s="345">
        <v>0</v>
      </c>
      <c r="N257" s="73"/>
      <c r="O257" s="74">
        <f>J257+N257</f>
        <v>12542.3</v>
      </c>
      <c r="P257" s="1"/>
      <c r="Q257" s="1"/>
    </row>
    <row r="258" spans="1:17" ht="28.5" customHeight="1" x14ac:dyDescent="0.25">
      <c r="A258" s="400"/>
      <c r="B258" s="403" t="s">
        <v>99</v>
      </c>
      <c r="C258" s="404"/>
      <c r="D258" s="404"/>
      <c r="E258" s="404"/>
      <c r="F258" s="404"/>
      <c r="G258" s="404"/>
      <c r="H258" s="404"/>
      <c r="I258" s="404"/>
      <c r="J258" s="404"/>
      <c r="K258" s="404"/>
      <c r="L258" s="404"/>
      <c r="M258" s="404"/>
      <c r="N258" s="404"/>
      <c r="O258" s="405"/>
      <c r="P258" s="1"/>
      <c r="Q258" s="1"/>
    </row>
    <row r="259" spans="1:17" ht="50.25" customHeight="1" x14ac:dyDescent="0.25">
      <c r="A259" s="401"/>
      <c r="B259" s="392" t="s">
        <v>618</v>
      </c>
      <c r="C259" s="393"/>
      <c r="D259" s="393"/>
      <c r="E259" s="393"/>
      <c r="F259" s="393"/>
      <c r="G259" s="393"/>
      <c r="H259" s="393"/>
      <c r="I259" s="393"/>
      <c r="J259" s="393"/>
      <c r="K259" s="393"/>
      <c r="L259" s="393"/>
      <c r="M259" s="393"/>
      <c r="N259" s="393"/>
      <c r="O259" s="394"/>
      <c r="P259" s="1"/>
      <c r="Q259" s="1"/>
    </row>
    <row r="260" spans="1:17" ht="26.85" customHeight="1" x14ac:dyDescent="0.25">
      <c r="A260" s="401"/>
      <c r="B260" s="392" t="s">
        <v>591</v>
      </c>
      <c r="C260" s="393"/>
      <c r="D260" s="393"/>
      <c r="E260" s="393"/>
      <c r="F260" s="393"/>
      <c r="G260" s="393"/>
      <c r="H260" s="393"/>
      <c r="I260" s="393"/>
      <c r="J260" s="393"/>
      <c r="K260" s="393"/>
      <c r="L260" s="393"/>
      <c r="M260" s="393"/>
      <c r="N260" s="393"/>
      <c r="O260" s="394"/>
      <c r="P260" s="1"/>
      <c r="Q260" s="1"/>
    </row>
    <row r="261" spans="1:17" ht="15" customHeight="1" x14ac:dyDescent="0.25">
      <c r="A261" s="401"/>
      <c r="B261" s="24" t="s">
        <v>619</v>
      </c>
      <c r="C261" s="26"/>
      <c r="D261" s="26"/>
      <c r="E261" s="26"/>
      <c r="F261" s="26"/>
      <c r="G261" s="26"/>
      <c r="H261" s="26"/>
      <c r="I261" s="26"/>
      <c r="J261" s="26"/>
      <c r="K261" s="26"/>
      <c r="L261" s="26"/>
      <c r="M261" s="346"/>
      <c r="N261" s="26"/>
      <c r="O261" s="27"/>
      <c r="P261" s="1"/>
      <c r="Q261" s="1"/>
    </row>
    <row r="262" spans="1:17" ht="12.75" customHeight="1" x14ac:dyDescent="0.25">
      <c r="A262" s="401"/>
      <c r="B262" s="48" t="s">
        <v>532</v>
      </c>
      <c r="C262" s="104"/>
      <c r="D262" s="104"/>
      <c r="E262" s="104"/>
      <c r="F262" s="104"/>
      <c r="G262" s="104"/>
      <c r="H262" s="104"/>
      <c r="I262" s="104"/>
      <c r="J262" s="104"/>
      <c r="K262" s="104"/>
      <c r="L262" s="266"/>
      <c r="M262" s="361"/>
      <c r="N262" s="104"/>
      <c r="O262" s="51"/>
      <c r="P262" s="1"/>
      <c r="Q262" s="1"/>
    </row>
    <row r="263" spans="1:17" ht="15" customHeight="1" x14ac:dyDescent="0.25">
      <c r="A263" s="402"/>
      <c r="B263" s="385" t="s">
        <v>97</v>
      </c>
      <c r="C263" s="386"/>
      <c r="D263" s="386"/>
      <c r="E263" s="52"/>
      <c r="F263" s="52"/>
      <c r="G263" s="52"/>
      <c r="H263" s="52"/>
      <c r="I263" s="52"/>
      <c r="J263" s="52"/>
      <c r="K263" s="52"/>
      <c r="L263" s="52"/>
      <c r="M263" s="353"/>
      <c r="N263" s="52"/>
      <c r="O263" s="61"/>
      <c r="P263" s="1"/>
      <c r="Q263" s="1"/>
    </row>
    <row r="264" spans="1:17" ht="59.25" customHeight="1" x14ac:dyDescent="0.25">
      <c r="A264" s="105"/>
      <c r="B264" s="106" t="s">
        <v>100</v>
      </c>
      <c r="C264" s="107"/>
      <c r="D264" s="108"/>
      <c r="E264" s="108"/>
      <c r="F264" s="108"/>
      <c r="G264" s="108"/>
      <c r="H264" s="109"/>
      <c r="I264" s="109"/>
      <c r="J264" s="279">
        <f>J265+J273+J280+J289+J296+J304+J312+J321+J330+J339</f>
        <v>399298.91999999993</v>
      </c>
      <c r="K264" s="279">
        <f>K265+K273+K280+K289+K296+K304+K312+K321+K330+K339</f>
        <v>357230.91999999993</v>
      </c>
      <c r="L264" s="279">
        <f>L265+L273+L280+L289+L296+L304+L312+L321+L330+L339</f>
        <v>42068</v>
      </c>
      <c r="M264" s="352">
        <f>SUM(M265,M273,M280,M289,M296,M304,M312,M321,M330,M339)</f>
        <v>0</v>
      </c>
      <c r="N264" s="279">
        <f>SUM(N265,N273,N280,N289,N296,N304,N312,N321,N330,N339)</f>
        <v>450000</v>
      </c>
      <c r="O264" s="279">
        <f>SUM(O265,O273,O280,O289,O296,O304,O312,O330)</f>
        <v>358192.31999999995</v>
      </c>
      <c r="P264" s="1"/>
      <c r="Q264" s="1"/>
    </row>
    <row r="265" spans="1:17" ht="54.75" customHeight="1" x14ac:dyDescent="0.25">
      <c r="A265" s="111">
        <v>28</v>
      </c>
      <c r="B265" s="112" t="s">
        <v>101</v>
      </c>
      <c r="C265" s="113" t="s">
        <v>246</v>
      </c>
      <c r="D265" s="114" t="s">
        <v>352</v>
      </c>
      <c r="E265" s="114" t="s">
        <v>103</v>
      </c>
      <c r="F265" s="114"/>
      <c r="G265" s="114" t="s">
        <v>430</v>
      </c>
      <c r="H265" s="115" t="s">
        <v>290</v>
      </c>
      <c r="I265" s="115">
        <v>2350</v>
      </c>
      <c r="J265" s="116">
        <f>K265+L265</f>
        <v>39869</v>
      </c>
      <c r="K265" s="117">
        <f>I265*16.54</f>
        <v>38869</v>
      </c>
      <c r="L265" s="247">
        <v>1000</v>
      </c>
      <c r="M265" s="356">
        <v>0</v>
      </c>
      <c r="N265" s="117"/>
      <c r="O265" s="110">
        <f>J265+N265</f>
        <v>39869</v>
      </c>
      <c r="P265" s="1"/>
      <c r="Q265" s="1"/>
    </row>
    <row r="266" spans="1:17" ht="45" customHeight="1" x14ac:dyDescent="0.25">
      <c r="A266" s="406"/>
      <c r="B266" s="403" t="s">
        <v>104</v>
      </c>
      <c r="C266" s="404"/>
      <c r="D266" s="404"/>
      <c r="E266" s="404"/>
      <c r="F266" s="404"/>
      <c r="G266" s="404"/>
      <c r="H266" s="404"/>
      <c r="I266" s="404"/>
      <c r="J266" s="404"/>
      <c r="K266" s="404"/>
      <c r="L266" s="404"/>
      <c r="M266" s="404"/>
      <c r="N266" s="404"/>
      <c r="O266" s="405"/>
      <c r="P266" s="1"/>
      <c r="Q266" s="1"/>
    </row>
    <row r="267" spans="1:17" ht="72.599999999999994" customHeight="1" x14ac:dyDescent="0.25">
      <c r="A267" s="407"/>
      <c r="B267" s="392" t="s">
        <v>620</v>
      </c>
      <c r="C267" s="393"/>
      <c r="D267" s="393"/>
      <c r="E267" s="393"/>
      <c r="F267" s="393"/>
      <c r="G267" s="393"/>
      <c r="H267" s="393"/>
      <c r="I267" s="393"/>
      <c r="J267" s="393"/>
      <c r="K267" s="393"/>
      <c r="L267" s="393"/>
      <c r="M267" s="393"/>
      <c r="N267" s="393"/>
      <c r="O267" s="394"/>
      <c r="P267" s="1"/>
      <c r="Q267" s="1"/>
    </row>
    <row r="268" spans="1:17" ht="61.5" customHeight="1" x14ac:dyDescent="0.25">
      <c r="A268" s="407"/>
      <c r="B268" s="392" t="s">
        <v>432</v>
      </c>
      <c r="C268" s="393"/>
      <c r="D268" s="393"/>
      <c r="E268" s="393"/>
      <c r="F268" s="393"/>
      <c r="G268" s="393"/>
      <c r="H268" s="393"/>
      <c r="I268" s="393"/>
      <c r="J268" s="393"/>
      <c r="K268" s="393"/>
      <c r="L268" s="393"/>
      <c r="M268" s="393"/>
      <c r="N268" s="393"/>
      <c r="O268" s="394"/>
      <c r="P268" s="1"/>
      <c r="Q268" s="1"/>
    </row>
    <row r="269" spans="1:17" ht="51" customHeight="1" x14ac:dyDescent="0.25">
      <c r="A269" s="407"/>
      <c r="B269" s="392" t="s">
        <v>621</v>
      </c>
      <c r="C269" s="393"/>
      <c r="D269" s="393"/>
      <c r="E269" s="393"/>
      <c r="F269" s="393"/>
      <c r="G269" s="393"/>
      <c r="H269" s="393"/>
      <c r="I269" s="393"/>
      <c r="J269" s="393"/>
      <c r="K269" s="393"/>
      <c r="L269" s="393"/>
      <c r="M269" s="393"/>
      <c r="N269" s="393"/>
      <c r="O269" s="394"/>
      <c r="P269" s="1"/>
      <c r="Q269" s="1"/>
    </row>
    <row r="270" spans="1:17" ht="30" customHeight="1" x14ac:dyDescent="0.25">
      <c r="A270" s="407"/>
      <c r="B270" s="403" t="s">
        <v>622</v>
      </c>
      <c r="C270" s="404"/>
      <c r="D270" s="404"/>
      <c r="E270" s="404"/>
      <c r="F270" s="404"/>
      <c r="G270" s="404"/>
      <c r="H270" s="404"/>
      <c r="I270" s="404"/>
      <c r="J270" s="404"/>
      <c r="K270" s="404"/>
      <c r="L270" s="404"/>
      <c r="M270" s="404"/>
      <c r="N270" s="404"/>
      <c r="O270" s="405"/>
      <c r="P270" s="1"/>
      <c r="Q270" s="1"/>
    </row>
    <row r="271" spans="1:17" ht="15" customHeight="1" x14ac:dyDescent="0.25">
      <c r="A271" s="407"/>
      <c r="B271" s="48" t="s">
        <v>623</v>
      </c>
      <c r="C271" s="14"/>
      <c r="D271" s="14"/>
      <c r="E271" s="14"/>
      <c r="F271" s="14"/>
      <c r="G271" s="14"/>
      <c r="H271" s="14"/>
      <c r="I271" s="14"/>
      <c r="J271" s="14"/>
      <c r="K271" s="14"/>
      <c r="L271" s="14"/>
      <c r="M271" s="351"/>
      <c r="N271" s="14"/>
      <c r="O271" s="49"/>
      <c r="P271" s="1"/>
      <c r="Q271" s="1"/>
    </row>
    <row r="272" spans="1:17" x14ac:dyDescent="0.25">
      <c r="A272" s="408"/>
      <c r="B272" s="385" t="s">
        <v>431</v>
      </c>
      <c r="C272" s="386"/>
      <c r="D272" s="386"/>
      <c r="E272" s="386"/>
      <c r="F272" s="52"/>
      <c r="G272" s="52"/>
      <c r="H272" s="52"/>
      <c r="I272" s="52"/>
      <c r="J272" s="52"/>
      <c r="K272" s="52"/>
      <c r="L272" s="52"/>
      <c r="M272" s="353"/>
      <c r="N272" s="52"/>
      <c r="O272" s="51"/>
      <c r="P272" s="1"/>
      <c r="Q272" s="1"/>
    </row>
    <row r="273" spans="1:17" ht="70.5" customHeight="1" x14ac:dyDescent="0.25">
      <c r="A273" s="118">
        <v>29</v>
      </c>
      <c r="B273" s="112" t="s">
        <v>821</v>
      </c>
      <c r="C273" s="113" t="s">
        <v>246</v>
      </c>
      <c r="D273" s="114" t="s">
        <v>352</v>
      </c>
      <c r="E273" s="114" t="s">
        <v>105</v>
      </c>
      <c r="F273" s="114"/>
      <c r="G273" s="114" t="s">
        <v>106</v>
      </c>
      <c r="H273" s="115" t="s">
        <v>289</v>
      </c>
      <c r="I273" s="115">
        <v>1470</v>
      </c>
      <c r="J273" s="116">
        <f>K273+L273</f>
        <v>25813.8</v>
      </c>
      <c r="K273" s="117">
        <f>I273*16.54</f>
        <v>24313.8</v>
      </c>
      <c r="L273" s="247">
        <v>1500</v>
      </c>
      <c r="M273" s="356">
        <v>0</v>
      </c>
      <c r="N273" s="117"/>
      <c r="O273" s="110">
        <f>J273+N273</f>
        <v>25813.8</v>
      </c>
      <c r="P273" s="1"/>
      <c r="Q273" s="1"/>
    </row>
    <row r="274" spans="1:17" ht="67.5" customHeight="1" x14ac:dyDescent="0.25">
      <c r="A274" s="406"/>
      <c r="B274" s="403" t="s">
        <v>818</v>
      </c>
      <c r="C274" s="404"/>
      <c r="D274" s="404"/>
      <c r="E274" s="404"/>
      <c r="F274" s="404"/>
      <c r="G274" s="404"/>
      <c r="H274" s="404"/>
      <c r="I274" s="404"/>
      <c r="J274" s="404"/>
      <c r="K274" s="404"/>
      <c r="L274" s="404"/>
      <c r="M274" s="404"/>
      <c r="N274" s="404"/>
      <c r="O274" s="405"/>
      <c r="P274" s="1"/>
      <c r="Q274" s="1"/>
    </row>
    <row r="275" spans="1:17" ht="65.25" customHeight="1" x14ac:dyDescent="0.25">
      <c r="A275" s="407"/>
      <c r="B275" s="392" t="s">
        <v>817</v>
      </c>
      <c r="C275" s="393"/>
      <c r="D275" s="393"/>
      <c r="E275" s="393"/>
      <c r="F275" s="393"/>
      <c r="G275" s="393"/>
      <c r="H275" s="393"/>
      <c r="I275" s="393"/>
      <c r="J275" s="393"/>
      <c r="K275" s="393"/>
      <c r="L275" s="393"/>
      <c r="M275" s="393"/>
      <c r="N275" s="393"/>
      <c r="O275" s="394"/>
      <c r="P275" s="1"/>
      <c r="Q275" s="1"/>
    </row>
    <row r="276" spans="1:17" ht="46.5" customHeight="1" x14ac:dyDescent="0.25">
      <c r="A276" s="407"/>
      <c r="B276" s="392" t="s">
        <v>819</v>
      </c>
      <c r="C276" s="393"/>
      <c r="D276" s="393"/>
      <c r="E276" s="393"/>
      <c r="F276" s="393"/>
      <c r="G276" s="393"/>
      <c r="H276" s="393"/>
      <c r="I276" s="393"/>
      <c r="J276" s="393"/>
      <c r="K276" s="393"/>
      <c r="L276" s="393"/>
      <c r="M276" s="423"/>
      <c r="N276" s="423"/>
      <c r="O276" s="441"/>
      <c r="P276" s="1"/>
      <c r="Q276" s="1"/>
    </row>
    <row r="277" spans="1:17" ht="18.75" customHeight="1" x14ac:dyDescent="0.25">
      <c r="A277" s="407"/>
      <c r="B277" s="392" t="s">
        <v>820</v>
      </c>
      <c r="C277" s="442"/>
      <c r="D277" s="442"/>
      <c r="E277" s="442"/>
      <c r="F277" s="442"/>
      <c r="G277" s="442"/>
      <c r="H277" s="442"/>
      <c r="I277" s="442"/>
      <c r="J277" s="442"/>
      <c r="K277" s="442"/>
      <c r="L277" s="442"/>
      <c r="M277" s="443"/>
      <c r="N277" s="443"/>
      <c r="O277" s="444"/>
      <c r="P277" s="1"/>
      <c r="Q277" s="1"/>
    </row>
    <row r="278" spans="1:17" ht="12.75" customHeight="1" x14ac:dyDescent="0.25">
      <c r="A278" s="407"/>
      <c r="B278" s="48" t="s">
        <v>624</v>
      </c>
      <c r="C278" s="26"/>
      <c r="D278" s="26"/>
      <c r="E278" s="26"/>
      <c r="F278" s="26"/>
      <c r="G278" s="26"/>
      <c r="H278" s="26"/>
      <c r="I278" s="26"/>
      <c r="J278" s="26"/>
      <c r="K278" s="26"/>
      <c r="L278" s="26"/>
      <c r="M278" s="346"/>
      <c r="N278" s="26"/>
      <c r="O278" s="96"/>
      <c r="P278" s="1"/>
      <c r="Q278" s="1"/>
    </row>
    <row r="279" spans="1:17" x14ac:dyDescent="0.25">
      <c r="A279" s="408"/>
      <c r="B279" s="385" t="s">
        <v>107</v>
      </c>
      <c r="C279" s="386"/>
      <c r="D279" s="386"/>
      <c r="E279" s="52"/>
      <c r="F279" s="52"/>
      <c r="G279" s="52"/>
      <c r="H279" s="52"/>
      <c r="I279" s="52"/>
      <c r="J279" s="52"/>
      <c r="K279" s="52"/>
      <c r="L279" s="52"/>
      <c r="M279" s="353"/>
      <c r="N279" s="52"/>
      <c r="O279" s="51"/>
      <c r="P279" s="1"/>
      <c r="Q279" s="1"/>
    </row>
    <row r="280" spans="1:17" ht="61.5" customHeight="1" x14ac:dyDescent="0.25">
      <c r="A280" s="118">
        <v>30</v>
      </c>
      <c r="B280" s="119" t="s">
        <v>108</v>
      </c>
      <c r="C280" s="113" t="s">
        <v>246</v>
      </c>
      <c r="D280" s="114" t="s">
        <v>352</v>
      </c>
      <c r="E280" s="121" t="s">
        <v>292</v>
      </c>
      <c r="F280" s="121"/>
      <c r="G280" s="121" t="s">
        <v>109</v>
      </c>
      <c r="H280" s="122" t="s">
        <v>110</v>
      </c>
      <c r="I280" s="115">
        <v>4350</v>
      </c>
      <c r="J280" s="116">
        <f>K280+L280</f>
        <v>75949</v>
      </c>
      <c r="K280" s="117">
        <f>I280*16.54</f>
        <v>71949</v>
      </c>
      <c r="L280" s="248">
        <v>4000</v>
      </c>
      <c r="M280" s="345">
        <v>0</v>
      </c>
      <c r="N280" s="117"/>
      <c r="O280" s="110">
        <f>J280+N280</f>
        <v>75949</v>
      </c>
      <c r="P280" s="1"/>
      <c r="Q280" s="1"/>
    </row>
    <row r="281" spans="1:17" ht="54.75" customHeight="1" x14ac:dyDescent="0.25">
      <c r="A281" s="406"/>
      <c r="B281" s="403" t="s">
        <v>291</v>
      </c>
      <c r="C281" s="404"/>
      <c r="D281" s="404"/>
      <c r="E281" s="404"/>
      <c r="F281" s="404"/>
      <c r="G281" s="404"/>
      <c r="H281" s="404"/>
      <c r="I281" s="404"/>
      <c r="J281" s="404"/>
      <c r="K281" s="404"/>
      <c r="L281" s="404"/>
      <c r="M281" s="404"/>
      <c r="N281" s="404"/>
      <c r="O281" s="405"/>
      <c r="P281" s="1"/>
      <c r="Q281" s="1"/>
    </row>
    <row r="282" spans="1:17" ht="205.9" customHeight="1" x14ac:dyDescent="0.25">
      <c r="A282" s="407"/>
      <c r="B282" s="392" t="s">
        <v>827</v>
      </c>
      <c r="C282" s="393"/>
      <c r="D282" s="393"/>
      <c r="E282" s="393"/>
      <c r="F282" s="393"/>
      <c r="G282" s="393"/>
      <c r="H282" s="393"/>
      <c r="I282" s="393"/>
      <c r="J282" s="393"/>
      <c r="K282" s="393"/>
      <c r="L282" s="393"/>
      <c r="M282" s="393"/>
      <c r="N282" s="393"/>
      <c r="O282" s="394"/>
      <c r="P282" s="1"/>
      <c r="Q282" s="1"/>
    </row>
    <row r="283" spans="1:17" ht="87.75" customHeight="1" x14ac:dyDescent="0.25">
      <c r="A283" s="407"/>
      <c r="B283" s="392" t="s">
        <v>829</v>
      </c>
      <c r="C283" s="393"/>
      <c r="D283" s="393"/>
      <c r="E283" s="393"/>
      <c r="F283" s="393"/>
      <c r="G283" s="393"/>
      <c r="H283" s="393"/>
      <c r="I283" s="393"/>
      <c r="J283" s="393"/>
      <c r="K283" s="393"/>
      <c r="L283" s="393"/>
      <c r="M283" s="393"/>
      <c r="N283" s="393"/>
      <c r="O283" s="394"/>
      <c r="P283" s="1"/>
      <c r="Q283" s="1"/>
    </row>
    <row r="284" spans="1:17" ht="28.5" customHeight="1" x14ac:dyDescent="0.25">
      <c r="A284" s="407"/>
      <c r="B284" s="445" t="s">
        <v>626</v>
      </c>
      <c r="C284" s="416"/>
      <c r="D284" s="416"/>
      <c r="E284" s="416"/>
      <c r="F284" s="416"/>
      <c r="G284" s="416"/>
      <c r="H284" s="416"/>
      <c r="I284" s="416"/>
      <c r="J284" s="416"/>
      <c r="K284" s="416"/>
      <c r="L284" s="416"/>
      <c r="M284" s="416"/>
      <c r="N284" s="416"/>
      <c r="O284" s="446"/>
      <c r="P284" s="1"/>
      <c r="Q284" s="1"/>
    </row>
    <row r="285" spans="1:17" ht="15" customHeight="1" x14ac:dyDescent="0.25">
      <c r="A285" s="407"/>
      <c r="B285" s="392" t="s">
        <v>828</v>
      </c>
      <c r="C285" s="393"/>
      <c r="D285" s="393"/>
      <c r="E285" s="393"/>
      <c r="F285" s="393"/>
      <c r="G285" s="393"/>
      <c r="H285" s="393"/>
      <c r="I285" s="393"/>
      <c r="J285" s="393"/>
      <c r="K285" s="393"/>
      <c r="L285" s="393"/>
      <c r="M285" s="393"/>
      <c r="N285" s="393"/>
      <c r="O285" s="394"/>
      <c r="P285" s="1"/>
      <c r="Q285" s="1"/>
    </row>
    <row r="286" spans="1:17" x14ac:dyDescent="0.25">
      <c r="A286" s="407"/>
      <c r="B286" s="392" t="s">
        <v>625</v>
      </c>
      <c r="C286" s="393"/>
      <c r="D286" s="393"/>
      <c r="E286" s="393"/>
      <c r="F286" s="393"/>
      <c r="G286" s="393"/>
      <c r="H286" s="393"/>
      <c r="I286" s="393"/>
      <c r="J286" s="393"/>
      <c r="K286" s="26"/>
      <c r="L286" s="26"/>
      <c r="M286" s="346"/>
      <c r="N286" s="26"/>
      <c r="O286" s="27"/>
      <c r="P286" s="1"/>
      <c r="Q286" s="1"/>
    </row>
    <row r="287" spans="1:17" ht="19.5" customHeight="1" x14ac:dyDescent="0.25">
      <c r="A287" s="407"/>
      <c r="B287" s="48" t="s">
        <v>624</v>
      </c>
      <c r="C287" s="26"/>
      <c r="D287" s="26"/>
      <c r="E287" s="26"/>
      <c r="F287" s="26"/>
      <c r="G287" s="26"/>
      <c r="H287" s="26"/>
      <c r="I287" s="26"/>
      <c r="J287" s="26"/>
      <c r="K287" s="26"/>
      <c r="L287" s="26"/>
      <c r="M287" s="346"/>
      <c r="N287" s="26"/>
      <c r="O287" s="27"/>
      <c r="P287" s="1"/>
      <c r="Q287" s="1"/>
    </row>
    <row r="288" spans="1:17" ht="15" customHeight="1" x14ac:dyDescent="0.25">
      <c r="A288" s="408"/>
      <c r="B288" s="385" t="s">
        <v>29</v>
      </c>
      <c r="C288" s="386"/>
      <c r="D288" s="386"/>
      <c r="E288" s="52"/>
      <c r="F288" s="52"/>
      <c r="G288" s="52"/>
      <c r="H288" s="52"/>
      <c r="I288" s="52"/>
      <c r="J288" s="52"/>
      <c r="K288" s="52"/>
      <c r="L288" s="52"/>
      <c r="M288" s="353"/>
      <c r="N288" s="52"/>
      <c r="O288" s="51"/>
      <c r="P288" s="1"/>
      <c r="Q288" s="1"/>
    </row>
    <row r="289" spans="1:17" ht="54" customHeight="1" x14ac:dyDescent="0.25">
      <c r="A289" s="118">
        <v>31</v>
      </c>
      <c r="B289" s="119" t="s">
        <v>822</v>
      </c>
      <c r="C289" s="113" t="s">
        <v>246</v>
      </c>
      <c r="D289" s="114" t="s">
        <v>352</v>
      </c>
      <c r="E289" s="121" t="s">
        <v>105</v>
      </c>
      <c r="F289" s="121"/>
      <c r="G289" s="121" t="s">
        <v>111</v>
      </c>
      <c r="H289" s="122" t="s">
        <v>112</v>
      </c>
      <c r="I289" s="115">
        <v>1238</v>
      </c>
      <c r="J289" s="116">
        <f>K289+L289</f>
        <v>22376.52</v>
      </c>
      <c r="K289" s="117">
        <f>I289*16.54</f>
        <v>20476.52</v>
      </c>
      <c r="L289" s="248">
        <v>1900</v>
      </c>
      <c r="M289" s="345"/>
      <c r="N289" s="117"/>
      <c r="O289" s="110">
        <f>J289+N289</f>
        <v>22376.52</v>
      </c>
      <c r="P289" s="1"/>
      <c r="Q289" s="1"/>
    </row>
    <row r="290" spans="1:17" ht="57.75" customHeight="1" x14ac:dyDescent="0.25">
      <c r="A290" s="406"/>
      <c r="B290" s="403" t="s">
        <v>823</v>
      </c>
      <c r="C290" s="404"/>
      <c r="D290" s="404"/>
      <c r="E290" s="404"/>
      <c r="F290" s="404"/>
      <c r="G290" s="404"/>
      <c r="H290" s="404"/>
      <c r="I290" s="404"/>
      <c r="J290" s="404"/>
      <c r="K290" s="404"/>
      <c r="L290" s="404"/>
      <c r="M290" s="404"/>
      <c r="N290" s="404"/>
      <c r="O290" s="405"/>
      <c r="P290" s="1"/>
      <c r="Q290" s="1"/>
    </row>
    <row r="291" spans="1:17" ht="72.75" customHeight="1" x14ac:dyDescent="0.25">
      <c r="A291" s="407"/>
      <c r="B291" s="392" t="s">
        <v>825</v>
      </c>
      <c r="C291" s="393"/>
      <c r="D291" s="393"/>
      <c r="E291" s="393"/>
      <c r="F291" s="393"/>
      <c r="G291" s="393"/>
      <c r="H291" s="393"/>
      <c r="I291" s="393"/>
      <c r="J291" s="393"/>
      <c r="K291" s="393"/>
      <c r="L291" s="393"/>
      <c r="M291" s="393"/>
      <c r="N291" s="393"/>
      <c r="O291" s="394"/>
      <c r="P291" s="1"/>
      <c r="Q291" s="1"/>
    </row>
    <row r="292" spans="1:17" ht="35.25" customHeight="1" x14ac:dyDescent="0.25">
      <c r="A292" s="407"/>
      <c r="B292" s="403" t="s">
        <v>824</v>
      </c>
      <c r="C292" s="404"/>
      <c r="D292" s="404"/>
      <c r="E292" s="404"/>
      <c r="F292" s="404"/>
      <c r="G292" s="404"/>
      <c r="H292" s="404"/>
      <c r="I292" s="404"/>
      <c r="J292" s="404"/>
      <c r="K292" s="404"/>
      <c r="L292" s="404"/>
      <c r="M292" s="404"/>
      <c r="N292" s="404"/>
      <c r="O292" s="405"/>
      <c r="P292" s="1"/>
      <c r="Q292" s="1"/>
    </row>
    <row r="293" spans="1:17" ht="18.75" customHeight="1" x14ac:dyDescent="0.25">
      <c r="A293" s="407"/>
      <c r="B293" s="403" t="s">
        <v>826</v>
      </c>
      <c r="C293" s="404"/>
      <c r="D293" s="404"/>
      <c r="E293" s="404"/>
      <c r="F293" s="404"/>
      <c r="G293" s="404"/>
      <c r="H293" s="404"/>
      <c r="I293" s="404"/>
      <c r="J293" s="404"/>
      <c r="K293" s="404"/>
      <c r="L293" s="404"/>
      <c r="M293" s="404"/>
      <c r="N293" s="404"/>
      <c r="O293" s="405"/>
      <c r="P293" s="1"/>
      <c r="Q293" s="1"/>
    </row>
    <row r="294" spans="1:17" ht="15" customHeight="1" x14ac:dyDescent="0.25">
      <c r="A294" s="407"/>
      <c r="B294" s="48" t="s">
        <v>624</v>
      </c>
      <c r="C294" s="26"/>
      <c r="D294" s="26"/>
      <c r="E294" s="26"/>
      <c r="F294" s="26"/>
      <c r="G294" s="26"/>
      <c r="H294" s="26"/>
      <c r="I294" s="26"/>
      <c r="J294" s="26"/>
      <c r="K294" s="26"/>
      <c r="L294" s="26"/>
      <c r="M294" s="346"/>
      <c r="N294" s="26"/>
      <c r="O294" s="27"/>
      <c r="P294" s="1"/>
      <c r="Q294" s="1"/>
    </row>
    <row r="295" spans="1:17" x14ac:dyDescent="0.25">
      <c r="A295" s="408"/>
      <c r="B295" s="385" t="s">
        <v>113</v>
      </c>
      <c r="C295" s="386"/>
      <c r="D295" s="386"/>
      <c r="E295" s="52"/>
      <c r="F295" s="52"/>
      <c r="G295" s="52"/>
      <c r="H295" s="52"/>
      <c r="I295" s="52"/>
      <c r="J295" s="52"/>
      <c r="K295" s="52"/>
      <c r="L295" s="52"/>
      <c r="M295" s="353"/>
      <c r="N295" s="52"/>
      <c r="O295" s="51"/>
      <c r="P295" s="1"/>
      <c r="Q295" s="1"/>
    </row>
    <row r="296" spans="1:17" ht="54.75" customHeight="1" x14ac:dyDescent="0.25">
      <c r="A296" s="118">
        <v>32</v>
      </c>
      <c r="B296" s="119" t="s">
        <v>114</v>
      </c>
      <c r="C296" s="113" t="s">
        <v>246</v>
      </c>
      <c r="D296" s="114" t="s">
        <v>352</v>
      </c>
      <c r="E296" s="121" t="s">
        <v>115</v>
      </c>
      <c r="F296" s="121"/>
      <c r="G296" s="121" t="s">
        <v>116</v>
      </c>
      <c r="H296" s="122" t="s">
        <v>117</v>
      </c>
      <c r="I296" s="115">
        <v>1050</v>
      </c>
      <c r="J296" s="116">
        <f>K296+L296</f>
        <v>18897</v>
      </c>
      <c r="K296" s="117">
        <f>I296*16.54</f>
        <v>17367</v>
      </c>
      <c r="L296" s="248">
        <v>1530</v>
      </c>
      <c r="M296" s="345">
        <v>0</v>
      </c>
      <c r="N296" s="117"/>
      <c r="O296" s="110">
        <f>J296+N296</f>
        <v>18897</v>
      </c>
      <c r="P296" s="1"/>
      <c r="Q296" s="1"/>
    </row>
    <row r="297" spans="1:17" ht="89.85" customHeight="1" x14ac:dyDescent="0.25">
      <c r="A297" s="406"/>
      <c r="B297" s="403" t="s">
        <v>433</v>
      </c>
      <c r="C297" s="404"/>
      <c r="D297" s="404"/>
      <c r="E297" s="404"/>
      <c r="F297" s="404"/>
      <c r="G297" s="404"/>
      <c r="H297" s="404"/>
      <c r="I297" s="404"/>
      <c r="J297" s="404"/>
      <c r="K297" s="404"/>
      <c r="L297" s="404"/>
      <c r="M297" s="404"/>
      <c r="N297" s="404"/>
      <c r="O297" s="405"/>
      <c r="P297" s="1"/>
      <c r="Q297" s="1"/>
    </row>
    <row r="298" spans="1:17" ht="97.5" customHeight="1" x14ac:dyDescent="0.25">
      <c r="A298" s="407"/>
      <c r="B298" s="392" t="s">
        <v>830</v>
      </c>
      <c r="C298" s="393"/>
      <c r="D298" s="393"/>
      <c r="E298" s="393"/>
      <c r="F298" s="393"/>
      <c r="G298" s="393"/>
      <c r="H298" s="393"/>
      <c r="I298" s="393"/>
      <c r="J298" s="393"/>
      <c r="K298" s="393"/>
      <c r="L298" s="393"/>
      <c r="M298" s="393"/>
      <c r="N298" s="393"/>
      <c r="O298" s="394"/>
      <c r="P298" s="1"/>
      <c r="Q298" s="1"/>
    </row>
    <row r="299" spans="1:17" ht="58.5" customHeight="1" x14ac:dyDescent="0.25">
      <c r="A299" s="407"/>
      <c r="B299" s="392" t="s">
        <v>434</v>
      </c>
      <c r="C299" s="393"/>
      <c r="D299" s="393"/>
      <c r="E299" s="393"/>
      <c r="F299" s="393"/>
      <c r="G299" s="393"/>
      <c r="H299" s="393"/>
      <c r="I299" s="393"/>
      <c r="J299" s="393"/>
      <c r="K299" s="393"/>
      <c r="L299" s="393"/>
      <c r="M299" s="393"/>
      <c r="N299" s="393"/>
      <c r="O299" s="394"/>
      <c r="P299" s="1"/>
      <c r="Q299" s="1"/>
    </row>
    <row r="300" spans="1:17" ht="28.5" customHeight="1" x14ac:dyDescent="0.25">
      <c r="A300" s="407"/>
      <c r="B300" s="392" t="s">
        <v>800</v>
      </c>
      <c r="C300" s="393"/>
      <c r="D300" s="393"/>
      <c r="E300" s="393"/>
      <c r="F300" s="393"/>
      <c r="G300" s="393"/>
      <c r="H300" s="393"/>
      <c r="I300" s="393"/>
      <c r="J300" s="393"/>
      <c r="K300" s="393"/>
      <c r="L300" s="393"/>
      <c r="M300" s="393"/>
      <c r="N300" s="393"/>
      <c r="O300" s="394"/>
      <c r="P300" s="1"/>
      <c r="Q300" s="1"/>
    </row>
    <row r="301" spans="1:17" ht="23.25" customHeight="1" x14ac:dyDescent="0.25">
      <c r="A301" s="407"/>
      <c r="B301" s="392" t="s">
        <v>627</v>
      </c>
      <c r="C301" s="393"/>
      <c r="D301" s="393"/>
      <c r="E301" s="393"/>
      <c r="F301" s="393"/>
      <c r="G301" s="393"/>
      <c r="H301" s="393"/>
      <c r="I301" s="393"/>
      <c r="J301" s="393"/>
      <c r="K301" s="393"/>
      <c r="L301" s="393"/>
      <c r="M301" s="393"/>
      <c r="N301" s="393"/>
      <c r="O301" s="394"/>
      <c r="P301" s="1"/>
      <c r="Q301" s="1"/>
    </row>
    <row r="302" spans="1:17" ht="15.75" customHeight="1" x14ac:dyDescent="0.25">
      <c r="A302" s="407"/>
      <c r="B302" s="48" t="s">
        <v>628</v>
      </c>
      <c r="C302" s="26"/>
      <c r="D302" s="26"/>
      <c r="E302" s="26"/>
      <c r="F302" s="26"/>
      <c r="G302" s="26"/>
      <c r="H302" s="26"/>
      <c r="I302" s="26"/>
      <c r="J302" s="26"/>
      <c r="K302" s="26"/>
      <c r="L302" s="26"/>
      <c r="M302" s="346"/>
      <c r="N302" s="26"/>
      <c r="O302" s="27"/>
      <c r="P302" s="1"/>
      <c r="Q302" s="1"/>
    </row>
    <row r="303" spans="1:17" x14ac:dyDescent="0.25">
      <c r="A303" s="408"/>
      <c r="B303" s="385" t="s">
        <v>118</v>
      </c>
      <c r="C303" s="386"/>
      <c r="D303" s="386"/>
      <c r="E303" s="386"/>
      <c r="F303" s="52"/>
      <c r="G303" s="52"/>
      <c r="H303" s="52"/>
      <c r="I303" s="52"/>
      <c r="J303" s="52"/>
      <c r="K303" s="52"/>
      <c r="L303" s="52"/>
      <c r="M303" s="353"/>
      <c r="N303" s="52"/>
      <c r="O303" s="51"/>
      <c r="P303" s="1"/>
      <c r="Q303" s="1"/>
    </row>
    <row r="304" spans="1:17" ht="47.25" customHeight="1" x14ac:dyDescent="0.25">
      <c r="A304" s="118">
        <v>33</v>
      </c>
      <c r="B304" s="119" t="s">
        <v>119</v>
      </c>
      <c r="C304" s="113" t="s">
        <v>246</v>
      </c>
      <c r="D304" s="120" t="s">
        <v>847</v>
      </c>
      <c r="E304" s="120" t="s">
        <v>120</v>
      </c>
      <c r="F304" s="120"/>
      <c r="G304" s="120"/>
      <c r="H304" s="122" t="s">
        <v>121</v>
      </c>
      <c r="I304" s="115">
        <v>1650</v>
      </c>
      <c r="J304" s="116">
        <f>K304+L304</f>
        <v>28691</v>
      </c>
      <c r="K304" s="117">
        <f>I304*16.54</f>
        <v>27291</v>
      </c>
      <c r="L304" s="248">
        <v>1400</v>
      </c>
      <c r="M304" s="345"/>
      <c r="N304" s="117"/>
      <c r="O304" s="110">
        <f>J304+N304</f>
        <v>28691</v>
      </c>
      <c r="P304" s="1"/>
      <c r="Q304" s="1"/>
    </row>
    <row r="305" spans="1:17" ht="39.75" customHeight="1" x14ac:dyDescent="0.25">
      <c r="A305" s="400"/>
      <c r="B305" s="403" t="s">
        <v>122</v>
      </c>
      <c r="C305" s="404"/>
      <c r="D305" s="404"/>
      <c r="E305" s="404"/>
      <c r="F305" s="404"/>
      <c r="G305" s="404"/>
      <c r="H305" s="404"/>
      <c r="I305" s="404"/>
      <c r="J305" s="404"/>
      <c r="K305" s="404"/>
      <c r="L305" s="404"/>
      <c r="M305" s="404"/>
      <c r="N305" s="404"/>
      <c r="O305" s="405"/>
      <c r="P305" s="1"/>
      <c r="Q305" s="1"/>
    </row>
    <row r="306" spans="1:17" ht="54" customHeight="1" x14ac:dyDescent="0.25">
      <c r="A306" s="401"/>
      <c r="B306" s="392" t="s">
        <v>651</v>
      </c>
      <c r="C306" s="393"/>
      <c r="D306" s="393"/>
      <c r="E306" s="393"/>
      <c r="F306" s="393"/>
      <c r="G306" s="393"/>
      <c r="H306" s="393"/>
      <c r="I306" s="393"/>
      <c r="J306" s="393"/>
      <c r="K306" s="393"/>
      <c r="L306" s="393"/>
      <c r="M306" s="393"/>
      <c r="N306" s="393"/>
      <c r="O306" s="394"/>
      <c r="P306" s="1"/>
      <c r="Q306" s="1"/>
    </row>
    <row r="307" spans="1:17" ht="28.5" customHeight="1" x14ac:dyDescent="0.25">
      <c r="A307" s="401"/>
      <c r="B307" s="392" t="s">
        <v>652</v>
      </c>
      <c r="C307" s="393"/>
      <c r="D307" s="393"/>
      <c r="E307" s="393"/>
      <c r="F307" s="393"/>
      <c r="G307" s="393"/>
      <c r="H307" s="393"/>
      <c r="I307" s="393"/>
      <c r="J307" s="393"/>
      <c r="K307" s="393"/>
      <c r="L307" s="393"/>
      <c r="M307" s="393"/>
      <c r="N307" s="393"/>
      <c r="O307" s="394"/>
      <c r="P307" s="1"/>
      <c r="Q307" s="1"/>
    </row>
    <row r="308" spans="1:17" ht="15" customHeight="1" x14ac:dyDescent="0.25">
      <c r="A308" s="401"/>
      <c r="B308" s="392" t="s">
        <v>653</v>
      </c>
      <c r="C308" s="393"/>
      <c r="D308" s="393"/>
      <c r="E308" s="393"/>
      <c r="F308" s="393"/>
      <c r="G308" s="26"/>
      <c r="H308" s="26"/>
      <c r="I308" s="26"/>
      <c r="J308" s="26"/>
      <c r="K308" s="26"/>
      <c r="L308" s="26"/>
      <c r="M308" s="346"/>
      <c r="N308" s="26"/>
      <c r="O308" s="124"/>
      <c r="P308" s="1"/>
      <c r="Q308" s="1"/>
    </row>
    <row r="309" spans="1:17" x14ac:dyDescent="0.25">
      <c r="A309" s="401"/>
      <c r="B309" s="125" t="s">
        <v>654</v>
      </c>
      <c r="C309" s="126"/>
      <c r="D309" s="126"/>
      <c r="E309" s="126"/>
      <c r="F309" s="126"/>
      <c r="G309" s="126"/>
      <c r="H309" s="126"/>
      <c r="I309" s="126"/>
      <c r="J309" s="126"/>
      <c r="K309" s="126"/>
      <c r="L309" s="126"/>
      <c r="M309" s="362"/>
      <c r="N309" s="126"/>
      <c r="O309" s="59"/>
      <c r="P309" s="1"/>
      <c r="Q309" s="1"/>
    </row>
    <row r="310" spans="1:17" ht="15" customHeight="1" x14ac:dyDescent="0.25">
      <c r="A310" s="401"/>
      <c r="B310" s="48" t="s">
        <v>655</v>
      </c>
      <c r="C310" s="26"/>
      <c r="D310" s="26"/>
      <c r="E310" s="58"/>
      <c r="F310" s="58"/>
      <c r="G310" s="58"/>
      <c r="H310" s="58"/>
      <c r="I310" s="58"/>
      <c r="J310" s="58"/>
      <c r="K310" s="58"/>
      <c r="L310" s="58"/>
      <c r="M310" s="355"/>
      <c r="N310" s="58"/>
      <c r="O310" s="51"/>
      <c r="P310" s="1"/>
      <c r="Q310" s="1"/>
    </row>
    <row r="311" spans="1:17" x14ac:dyDescent="0.25">
      <c r="A311" s="402"/>
      <c r="B311" s="385" t="s">
        <v>29</v>
      </c>
      <c r="C311" s="386"/>
      <c r="D311" s="386"/>
      <c r="E311" s="386"/>
      <c r="F311" s="52"/>
      <c r="G311" s="52"/>
      <c r="H311" s="52"/>
      <c r="I311" s="52"/>
      <c r="J311" s="52"/>
      <c r="K311" s="52"/>
      <c r="L311" s="52"/>
      <c r="M311" s="353"/>
      <c r="N311" s="52"/>
      <c r="O311" s="61"/>
      <c r="P311" s="1"/>
      <c r="Q311" s="1"/>
    </row>
    <row r="312" spans="1:17" ht="111.75" customHeight="1" x14ac:dyDescent="0.25">
      <c r="A312" s="118">
        <v>34</v>
      </c>
      <c r="B312" s="119" t="s">
        <v>123</v>
      </c>
      <c r="C312" s="113" t="s">
        <v>246</v>
      </c>
      <c r="D312" s="121" t="s">
        <v>102</v>
      </c>
      <c r="E312" s="120" t="s">
        <v>221</v>
      </c>
      <c r="F312" s="120"/>
      <c r="G312" s="284" t="s">
        <v>222</v>
      </c>
      <c r="H312" s="122" t="s">
        <v>467</v>
      </c>
      <c r="I312" s="115">
        <v>3080</v>
      </c>
      <c r="J312" s="116">
        <f>K312+L312</f>
        <v>57937.2</v>
      </c>
      <c r="K312" s="117">
        <f>I312*16.54</f>
        <v>50943.199999999997</v>
      </c>
      <c r="L312" s="248">
        <v>6994</v>
      </c>
      <c r="M312" s="345">
        <v>0</v>
      </c>
      <c r="N312" s="117"/>
      <c r="O312" s="123">
        <f>J312+N312</f>
        <v>57937.2</v>
      </c>
      <c r="P312" s="1"/>
      <c r="Q312" s="1"/>
    </row>
    <row r="313" spans="1:17" ht="27" customHeight="1" x14ac:dyDescent="0.25">
      <c r="A313" s="400"/>
      <c r="B313" s="403" t="s">
        <v>468</v>
      </c>
      <c r="C313" s="404"/>
      <c r="D313" s="404"/>
      <c r="E313" s="404"/>
      <c r="F313" s="404"/>
      <c r="G313" s="404"/>
      <c r="H313" s="404"/>
      <c r="I313" s="404"/>
      <c r="J313" s="404"/>
      <c r="K313" s="404"/>
      <c r="L313" s="404"/>
      <c r="M313" s="404"/>
      <c r="N313" s="404"/>
      <c r="O313" s="405"/>
      <c r="P313" s="1"/>
      <c r="Q313" s="1"/>
    </row>
    <row r="314" spans="1:17" ht="99" customHeight="1" x14ac:dyDescent="0.25">
      <c r="A314" s="401"/>
      <c r="B314" s="392" t="s">
        <v>811</v>
      </c>
      <c r="C314" s="393"/>
      <c r="D314" s="393"/>
      <c r="E314" s="393"/>
      <c r="F314" s="393"/>
      <c r="G314" s="393"/>
      <c r="H314" s="393"/>
      <c r="I314" s="393"/>
      <c r="J314" s="393"/>
      <c r="K314" s="393"/>
      <c r="L314" s="393"/>
      <c r="M314" s="393"/>
      <c r="N314" s="393"/>
      <c r="O314" s="394"/>
      <c r="P314" s="1"/>
      <c r="Q314" s="1"/>
    </row>
    <row r="315" spans="1:17" ht="28.5" customHeight="1" x14ac:dyDescent="0.25">
      <c r="A315" s="401"/>
      <c r="B315" s="392" t="s">
        <v>469</v>
      </c>
      <c r="C315" s="393"/>
      <c r="D315" s="393"/>
      <c r="E315" s="393"/>
      <c r="F315" s="393"/>
      <c r="G315" s="393"/>
      <c r="H315" s="393"/>
      <c r="I315" s="393"/>
      <c r="J315" s="393"/>
      <c r="K315" s="393"/>
      <c r="L315" s="393"/>
      <c r="M315" s="393"/>
      <c r="N315" s="393"/>
      <c r="O315" s="394"/>
      <c r="P315" s="1"/>
      <c r="Q315" s="1"/>
    </row>
    <row r="316" spans="1:17" ht="18" customHeight="1" x14ac:dyDescent="0.25">
      <c r="A316" s="401"/>
      <c r="B316" s="392" t="s">
        <v>435</v>
      </c>
      <c r="C316" s="393"/>
      <c r="D316" s="393"/>
      <c r="E316" s="393"/>
      <c r="F316" s="395"/>
      <c r="G316" s="395"/>
      <c r="H316" s="395"/>
      <c r="I316" s="395"/>
      <c r="J316" s="395"/>
      <c r="K316" s="58"/>
      <c r="L316" s="58"/>
      <c r="M316" s="355"/>
      <c r="N316" s="58"/>
      <c r="O316" s="124"/>
      <c r="P316" s="1"/>
      <c r="Q316" s="1"/>
    </row>
    <row r="317" spans="1:17" ht="45.75" customHeight="1" x14ac:dyDescent="0.25">
      <c r="A317" s="401"/>
      <c r="B317" s="392" t="s">
        <v>656</v>
      </c>
      <c r="C317" s="393"/>
      <c r="D317" s="393"/>
      <c r="E317" s="393"/>
      <c r="F317" s="393"/>
      <c r="G317" s="393"/>
      <c r="H317" s="395"/>
      <c r="I317" s="395"/>
      <c r="J317" s="395"/>
      <c r="K317" s="395"/>
      <c r="L317" s="395"/>
      <c r="M317" s="395"/>
      <c r="N317" s="395"/>
      <c r="O317" s="431"/>
      <c r="P317" s="1"/>
      <c r="Q317" s="1"/>
    </row>
    <row r="318" spans="1:17" ht="15.75" customHeight="1" x14ac:dyDescent="0.25">
      <c r="A318" s="401"/>
      <c r="B318" s="392" t="s">
        <v>470</v>
      </c>
      <c r="C318" s="393"/>
      <c r="D318" s="393"/>
      <c r="E318" s="393"/>
      <c r="F318" s="393"/>
      <c r="G318" s="393"/>
      <c r="H318" s="395"/>
      <c r="I318" s="395"/>
      <c r="J318" s="395"/>
      <c r="K318" s="395"/>
      <c r="L318" s="395"/>
      <c r="M318" s="395"/>
      <c r="N318" s="395"/>
      <c r="O318" s="431"/>
      <c r="P318" s="1"/>
      <c r="Q318" s="1"/>
    </row>
    <row r="319" spans="1:17" ht="18" customHeight="1" x14ac:dyDescent="0.25">
      <c r="A319" s="401"/>
      <c r="B319" s="48" t="s">
        <v>124</v>
      </c>
      <c r="C319" s="26"/>
      <c r="D319" s="26"/>
      <c r="E319" s="58"/>
      <c r="F319" s="58"/>
      <c r="G319" s="58"/>
      <c r="H319" s="58"/>
      <c r="I319" s="58"/>
      <c r="J319" s="58"/>
      <c r="K319" s="58"/>
      <c r="L319" s="58"/>
      <c r="M319" s="355"/>
      <c r="N319" s="58"/>
      <c r="O319" s="51"/>
      <c r="P319" s="1"/>
      <c r="Q319" s="1"/>
    </row>
    <row r="320" spans="1:17" x14ac:dyDescent="0.25">
      <c r="A320" s="402"/>
      <c r="B320" s="385" t="s">
        <v>436</v>
      </c>
      <c r="C320" s="386"/>
      <c r="D320" s="386"/>
      <c r="E320" s="386"/>
      <c r="F320" s="52"/>
      <c r="G320" s="52"/>
      <c r="H320" s="52"/>
      <c r="I320" s="52"/>
      <c r="J320" s="52"/>
      <c r="K320" s="52"/>
      <c r="L320" s="52"/>
      <c r="M320" s="353"/>
      <c r="N320" s="52"/>
      <c r="O320" s="61"/>
      <c r="P320" s="1"/>
      <c r="Q320" s="1"/>
    </row>
    <row r="321" spans="1:17" ht="71.25" customHeight="1" x14ac:dyDescent="0.25">
      <c r="A321" s="118">
        <v>35</v>
      </c>
      <c r="B321" s="119" t="s">
        <v>473</v>
      </c>
      <c r="C321" s="113" t="s">
        <v>246</v>
      </c>
      <c r="D321" s="120" t="s">
        <v>102</v>
      </c>
      <c r="E321" s="120" t="s">
        <v>221</v>
      </c>
      <c r="F321" s="120"/>
      <c r="G321" s="284" t="s">
        <v>324</v>
      </c>
      <c r="H321" s="122" t="s">
        <v>474</v>
      </c>
      <c r="I321" s="115">
        <v>6400</v>
      </c>
      <c r="J321" s="116">
        <f>K321+L321</f>
        <v>7000</v>
      </c>
      <c r="K321" s="117"/>
      <c r="L321" s="248">
        <v>7000</v>
      </c>
      <c r="M321" s="363">
        <v>0</v>
      </c>
      <c r="N321" s="325">
        <v>450000</v>
      </c>
      <c r="O321" s="123"/>
      <c r="P321" s="1"/>
      <c r="Q321" s="1"/>
    </row>
    <row r="322" spans="1:17" ht="108" customHeight="1" x14ac:dyDescent="0.25">
      <c r="A322" s="400"/>
      <c r="B322" s="403" t="s">
        <v>657</v>
      </c>
      <c r="C322" s="404"/>
      <c r="D322" s="404"/>
      <c r="E322" s="404"/>
      <c r="F322" s="404"/>
      <c r="G322" s="404"/>
      <c r="H322" s="404"/>
      <c r="I322" s="404"/>
      <c r="J322" s="404"/>
      <c r="K322" s="404"/>
      <c r="L322" s="404"/>
      <c r="M322" s="404"/>
      <c r="N322" s="404"/>
      <c r="O322" s="405"/>
      <c r="P322" s="1"/>
      <c r="Q322" s="1"/>
    </row>
    <row r="323" spans="1:17" ht="128.25" customHeight="1" x14ac:dyDescent="0.25">
      <c r="A323" s="401"/>
      <c r="B323" s="392" t="s">
        <v>810</v>
      </c>
      <c r="C323" s="393"/>
      <c r="D323" s="393"/>
      <c r="E323" s="393"/>
      <c r="F323" s="393"/>
      <c r="G323" s="393"/>
      <c r="H323" s="393"/>
      <c r="I323" s="393"/>
      <c r="J323" s="393"/>
      <c r="K323" s="393"/>
      <c r="L323" s="393"/>
      <c r="M323" s="393"/>
      <c r="N323" s="393"/>
      <c r="O323" s="394"/>
      <c r="P323" s="1"/>
      <c r="Q323" s="1"/>
    </row>
    <row r="324" spans="1:17" ht="28.5" customHeight="1" x14ac:dyDescent="0.25">
      <c r="A324" s="401"/>
      <c r="B324" s="392" t="s">
        <v>320</v>
      </c>
      <c r="C324" s="393"/>
      <c r="D324" s="393"/>
      <c r="E324" s="393"/>
      <c r="F324" s="393"/>
      <c r="G324" s="393"/>
      <c r="H324" s="393"/>
      <c r="I324" s="393"/>
      <c r="J324" s="393"/>
      <c r="K324" s="393"/>
      <c r="L324" s="393"/>
      <c r="M324" s="393"/>
      <c r="N324" s="393"/>
      <c r="O324" s="394"/>
      <c r="P324" s="1"/>
      <c r="Q324" s="1"/>
    </row>
    <row r="325" spans="1:17" ht="18" customHeight="1" x14ac:dyDescent="0.25">
      <c r="A325" s="401"/>
      <c r="B325" s="392" t="s">
        <v>321</v>
      </c>
      <c r="C325" s="393"/>
      <c r="D325" s="393"/>
      <c r="E325" s="393"/>
      <c r="F325" s="393"/>
      <c r="G325" s="393"/>
      <c r="H325" s="393"/>
      <c r="I325" s="393"/>
      <c r="J325" s="393"/>
      <c r="K325" s="393"/>
      <c r="L325" s="393"/>
      <c r="M325" s="393"/>
      <c r="N325" s="393"/>
      <c r="O325" s="394"/>
      <c r="P325" s="1"/>
      <c r="Q325" s="1"/>
    </row>
    <row r="326" spans="1:17" ht="18" customHeight="1" x14ac:dyDescent="0.25">
      <c r="A326" s="401"/>
      <c r="B326" s="392" t="s">
        <v>322</v>
      </c>
      <c r="C326" s="393"/>
      <c r="D326" s="393"/>
      <c r="E326" s="393"/>
      <c r="F326" s="393"/>
      <c r="G326" s="393"/>
      <c r="H326" s="393"/>
      <c r="I326" s="393"/>
      <c r="J326" s="393"/>
      <c r="K326" s="393"/>
      <c r="L326" s="393"/>
      <c r="M326" s="393"/>
      <c r="N326" s="393"/>
      <c r="O326" s="394"/>
      <c r="P326" s="1"/>
      <c r="Q326" s="1"/>
    </row>
    <row r="327" spans="1:17" ht="18" customHeight="1" x14ac:dyDescent="0.25">
      <c r="A327" s="401"/>
      <c r="B327" s="392" t="s">
        <v>475</v>
      </c>
      <c r="C327" s="393"/>
      <c r="D327" s="393"/>
      <c r="E327" s="393"/>
      <c r="F327" s="393"/>
      <c r="G327" s="393"/>
      <c r="H327" s="393"/>
      <c r="I327" s="393"/>
      <c r="J327" s="393"/>
      <c r="K327" s="393"/>
      <c r="L327" s="393"/>
      <c r="M327" s="393"/>
      <c r="N327" s="393"/>
      <c r="O327" s="394"/>
      <c r="P327" s="1"/>
      <c r="Q327" s="1"/>
    </row>
    <row r="328" spans="1:17" ht="18" customHeight="1" x14ac:dyDescent="0.25">
      <c r="A328" s="401"/>
      <c r="B328" s="385" t="s">
        <v>478</v>
      </c>
      <c r="C328" s="393"/>
      <c r="D328" s="393"/>
      <c r="E328" s="393"/>
      <c r="F328" s="393"/>
      <c r="G328" s="393"/>
      <c r="H328" s="393"/>
      <c r="I328" s="393"/>
      <c r="J328" s="393"/>
      <c r="K328" s="393"/>
      <c r="L328" s="393"/>
      <c r="M328" s="393"/>
      <c r="N328" s="393"/>
      <c r="O328" s="394"/>
      <c r="P328" s="1"/>
      <c r="Q328" s="1"/>
    </row>
    <row r="329" spans="1:17" ht="18" customHeight="1" x14ac:dyDescent="0.25">
      <c r="A329" s="401"/>
      <c r="B329" s="385" t="s">
        <v>436</v>
      </c>
      <c r="C329" s="393"/>
      <c r="D329" s="393"/>
      <c r="E329" s="393"/>
      <c r="F329" s="393"/>
      <c r="G329" s="393"/>
      <c r="H329" s="393"/>
      <c r="I329" s="393"/>
      <c r="J329" s="393"/>
      <c r="K329" s="393"/>
      <c r="L329" s="393"/>
      <c r="M329" s="393"/>
      <c r="N329" s="393"/>
      <c r="O329" s="394"/>
      <c r="P329" s="1"/>
      <c r="Q329" s="1"/>
    </row>
    <row r="330" spans="1:17" ht="102" customHeight="1" x14ac:dyDescent="0.25">
      <c r="A330" s="118">
        <v>36</v>
      </c>
      <c r="B330" s="119" t="s">
        <v>125</v>
      </c>
      <c r="C330" s="113" t="s">
        <v>246</v>
      </c>
      <c r="D330" s="120" t="s">
        <v>471</v>
      </c>
      <c r="E330" s="120" t="s">
        <v>293</v>
      </c>
      <c r="F330" s="120"/>
      <c r="G330" s="120" t="s">
        <v>222</v>
      </c>
      <c r="H330" s="122" t="s">
        <v>466</v>
      </c>
      <c r="I330" s="115">
        <v>4620</v>
      </c>
      <c r="J330" s="116">
        <f>K330+L330</f>
        <v>88658.8</v>
      </c>
      <c r="K330" s="117">
        <f>I330*16.54</f>
        <v>76414.8</v>
      </c>
      <c r="L330" s="248">
        <v>12244</v>
      </c>
      <c r="M330" s="345">
        <v>0</v>
      </c>
      <c r="N330" s="117"/>
      <c r="O330" s="110">
        <f>J330+N330</f>
        <v>88658.8</v>
      </c>
      <c r="P330" s="1"/>
      <c r="Q330" s="1"/>
    </row>
    <row r="331" spans="1:17" ht="35.25" customHeight="1" x14ac:dyDescent="0.25">
      <c r="A331" s="400"/>
      <c r="B331" s="403" t="s">
        <v>472</v>
      </c>
      <c r="C331" s="404"/>
      <c r="D331" s="404"/>
      <c r="E331" s="404"/>
      <c r="F331" s="404"/>
      <c r="G331" s="404"/>
      <c r="H331" s="404"/>
      <c r="I331" s="404"/>
      <c r="J331" s="404"/>
      <c r="K331" s="404"/>
      <c r="L331" s="404"/>
      <c r="M331" s="404"/>
      <c r="N331" s="404"/>
      <c r="O331" s="405"/>
      <c r="P331" s="1"/>
      <c r="Q331" s="1"/>
    </row>
    <row r="332" spans="1:17" ht="74.25" customHeight="1" x14ac:dyDescent="0.25">
      <c r="A332" s="401"/>
      <c r="B332" s="392" t="s">
        <v>813</v>
      </c>
      <c r="C332" s="393"/>
      <c r="D332" s="393"/>
      <c r="E332" s="393"/>
      <c r="F332" s="393"/>
      <c r="G332" s="393"/>
      <c r="H332" s="393"/>
      <c r="I332" s="393"/>
      <c r="J332" s="393"/>
      <c r="K332" s="393"/>
      <c r="L332" s="393"/>
      <c r="M332" s="393"/>
      <c r="N332" s="393"/>
      <c r="O332" s="394"/>
      <c r="P332" s="1"/>
      <c r="Q332" s="1"/>
    </row>
    <row r="333" spans="1:17" ht="27.75" customHeight="1" x14ac:dyDescent="0.25">
      <c r="A333" s="401"/>
      <c r="B333" s="392" t="s">
        <v>812</v>
      </c>
      <c r="C333" s="393"/>
      <c r="D333" s="393"/>
      <c r="E333" s="393"/>
      <c r="F333" s="393"/>
      <c r="G333" s="393"/>
      <c r="H333" s="393"/>
      <c r="I333" s="393"/>
      <c r="J333" s="393"/>
      <c r="K333" s="393"/>
      <c r="L333" s="393"/>
      <c r="M333" s="393"/>
      <c r="N333" s="393"/>
      <c r="O333" s="394"/>
      <c r="P333" s="1"/>
      <c r="Q333" s="1"/>
    </row>
    <row r="334" spans="1:17" ht="18.75" customHeight="1" x14ac:dyDescent="0.25">
      <c r="A334" s="401"/>
      <c r="B334" s="254" t="s">
        <v>658</v>
      </c>
      <c r="C334" s="26"/>
      <c r="D334" s="26"/>
      <c r="E334" s="26"/>
      <c r="F334" s="26"/>
      <c r="G334" s="26"/>
      <c r="H334" s="26"/>
      <c r="I334" s="26"/>
      <c r="J334" s="26"/>
      <c r="K334" s="26"/>
      <c r="L334" s="26"/>
      <c r="M334" s="346"/>
      <c r="N334" s="26"/>
      <c r="O334" s="124"/>
      <c r="P334" s="1"/>
      <c r="Q334" s="1"/>
    </row>
    <row r="335" spans="1:17" ht="16.5" customHeight="1" x14ac:dyDescent="0.25">
      <c r="A335" s="401"/>
      <c r="B335" s="392" t="s">
        <v>659</v>
      </c>
      <c r="C335" s="393"/>
      <c r="D335" s="393"/>
      <c r="E335" s="393"/>
      <c r="F335" s="393"/>
      <c r="G335" s="393"/>
      <c r="H335" s="26"/>
      <c r="I335" s="26"/>
      <c r="J335" s="26"/>
      <c r="K335" s="26"/>
      <c r="L335" s="26"/>
      <c r="M335" s="346"/>
      <c r="N335" s="26"/>
      <c r="O335" s="59"/>
      <c r="P335" s="1"/>
      <c r="Q335" s="1"/>
    </row>
    <row r="336" spans="1:17" ht="16.5" hidden="1" customHeight="1" x14ac:dyDescent="0.25">
      <c r="A336" s="401"/>
      <c r="B336" s="392"/>
      <c r="C336" s="395"/>
      <c r="D336" s="395"/>
      <c r="E336" s="395"/>
      <c r="F336" s="395"/>
      <c r="G336" s="395"/>
      <c r="H336" s="395"/>
      <c r="I336" s="395"/>
      <c r="J336" s="395"/>
      <c r="K336" s="395"/>
      <c r="L336" s="395"/>
      <c r="M336" s="395"/>
      <c r="N336" s="395"/>
      <c r="O336" s="431"/>
      <c r="P336" s="1"/>
      <c r="Q336" s="1"/>
    </row>
    <row r="337" spans="1:32" ht="15" customHeight="1" x14ac:dyDescent="0.25">
      <c r="A337" s="401"/>
      <c r="B337" s="48" t="s">
        <v>478</v>
      </c>
      <c r="C337" s="26"/>
      <c r="D337" s="26"/>
      <c r="E337" s="58"/>
      <c r="F337" s="58"/>
      <c r="G337" s="58"/>
      <c r="H337" s="58"/>
      <c r="I337" s="58"/>
      <c r="J337" s="58"/>
      <c r="K337" s="58"/>
      <c r="L337" s="58"/>
      <c r="M337" s="355"/>
      <c r="N337" s="58"/>
      <c r="O337" s="51"/>
      <c r="P337" s="1"/>
      <c r="Q337" s="1"/>
    </row>
    <row r="338" spans="1:32" ht="18.75" customHeight="1" x14ac:dyDescent="0.25">
      <c r="A338" s="402"/>
      <c r="B338" s="385" t="s">
        <v>436</v>
      </c>
      <c r="C338" s="386"/>
      <c r="D338" s="386"/>
      <c r="E338" s="386"/>
      <c r="F338" s="52"/>
      <c r="G338" s="52"/>
      <c r="H338" s="52"/>
      <c r="I338" s="52"/>
      <c r="J338" s="52"/>
      <c r="K338" s="52"/>
      <c r="L338" s="52"/>
      <c r="M338" s="353"/>
      <c r="N338" s="52"/>
      <c r="O338" s="61"/>
      <c r="P338" s="1"/>
      <c r="Q338" s="1"/>
    </row>
    <row r="339" spans="1:32" ht="142.5" customHeight="1" x14ac:dyDescent="0.25">
      <c r="A339" s="336">
        <v>37</v>
      </c>
      <c r="B339" s="119" t="s">
        <v>80</v>
      </c>
      <c r="C339" s="113" t="s">
        <v>246</v>
      </c>
      <c r="D339" s="121" t="s">
        <v>809</v>
      </c>
      <c r="E339" s="120" t="s">
        <v>81</v>
      </c>
      <c r="F339" s="120"/>
      <c r="G339" s="120"/>
      <c r="H339" s="122" t="s">
        <v>797</v>
      </c>
      <c r="I339" s="115">
        <v>1790</v>
      </c>
      <c r="J339" s="116">
        <f>K339+L339</f>
        <v>34106.6</v>
      </c>
      <c r="K339" s="117">
        <f>I339*16.54</f>
        <v>29606.6</v>
      </c>
      <c r="L339" s="280">
        <v>4500</v>
      </c>
      <c r="M339" s="345">
        <v>0</v>
      </c>
      <c r="N339" s="117"/>
      <c r="O339" s="337">
        <f>J339+N339</f>
        <v>34106.6</v>
      </c>
      <c r="P339" s="334"/>
      <c r="Q339" s="52"/>
      <c r="R339" s="52"/>
      <c r="S339" s="52"/>
      <c r="T339" s="52"/>
      <c r="U339" s="52"/>
      <c r="V339" s="52"/>
      <c r="W339" s="52"/>
      <c r="X339" s="52"/>
      <c r="Y339" s="52"/>
      <c r="Z339" s="52"/>
      <c r="AA339" s="52"/>
      <c r="AB339" s="52"/>
      <c r="AC339" s="52"/>
      <c r="AD339" s="335"/>
      <c r="AE339" s="1"/>
      <c r="AF339" s="1"/>
    </row>
    <row r="340" spans="1:32" ht="48" customHeight="1" x14ac:dyDescent="0.25">
      <c r="A340" s="400"/>
      <c r="B340" s="403" t="s">
        <v>240</v>
      </c>
      <c r="C340" s="404"/>
      <c r="D340" s="404"/>
      <c r="E340" s="404"/>
      <c r="F340" s="404"/>
      <c r="G340" s="404"/>
      <c r="H340" s="404"/>
      <c r="I340" s="404"/>
      <c r="J340" s="404"/>
      <c r="K340" s="404"/>
      <c r="L340" s="404"/>
      <c r="M340" s="404"/>
      <c r="N340" s="404"/>
      <c r="O340" s="405"/>
      <c r="P340" s="1"/>
      <c r="Q340" s="1"/>
    </row>
    <row r="341" spans="1:32" ht="85.5" customHeight="1" x14ac:dyDescent="0.25">
      <c r="A341" s="486"/>
      <c r="B341" s="392" t="s">
        <v>666</v>
      </c>
      <c r="C341" s="393"/>
      <c r="D341" s="393"/>
      <c r="E341" s="393"/>
      <c r="F341" s="393"/>
      <c r="G341" s="393"/>
      <c r="H341" s="393"/>
      <c r="I341" s="393"/>
      <c r="J341" s="393"/>
      <c r="K341" s="393"/>
      <c r="L341" s="393"/>
      <c r="M341" s="393"/>
      <c r="N341" s="393"/>
      <c r="O341" s="394"/>
      <c r="P341" s="1"/>
      <c r="Q341" s="1"/>
    </row>
    <row r="342" spans="1:32" ht="31.5" customHeight="1" x14ac:dyDescent="0.25">
      <c r="A342" s="486"/>
      <c r="B342" s="392" t="s">
        <v>660</v>
      </c>
      <c r="C342" s="393"/>
      <c r="D342" s="393"/>
      <c r="E342" s="393"/>
      <c r="F342" s="393"/>
      <c r="G342" s="393"/>
      <c r="H342" s="393"/>
      <c r="I342" s="393"/>
      <c r="J342" s="393"/>
      <c r="K342" s="393"/>
      <c r="L342" s="393"/>
      <c r="M342" s="393"/>
      <c r="N342" s="393"/>
      <c r="O342" s="394"/>
      <c r="P342" s="1"/>
      <c r="Q342" s="1"/>
    </row>
    <row r="343" spans="1:32" ht="18.75" customHeight="1" x14ac:dyDescent="0.25">
      <c r="A343" s="486"/>
      <c r="B343" s="392" t="s">
        <v>661</v>
      </c>
      <c r="C343" s="416"/>
      <c r="D343" s="416"/>
      <c r="E343" s="416"/>
      <c r="F343" s="416"/>
      <c r="G343" s="416"/>
      <c r="H343" s="416"/>
      <c r="I343" s="416"/>
      <c r="J343" s="416"/>
      <c r="K343" s="416"/>
      <c r="L343" s="416"/>
      <c r="M343" s="416"/>
      <c r="N343" s="416"/>
      <c r="O343" s="446"/>
      <c r="P343" s="1"/>
      <c r="Q343" s="1"/>
    </row>
    <row r="344" spans="1:32" ht="18.75" customHeight="1" x14ac:dyDescent="0.25">
      <c r="A344" s="486"/>
      <c r="B344" s="24" t="s">
        <v>662</v>
      </c>
      <c r="C344" s="52"/>
      <c r="D344" s="52"/>
      <c r="E344" s="52"/>
      <c r="F344" s="52"/>
      <c r="G344" s="52"/>
      <c r="H344" s="52"/>
      <c r="I344" s="52"/>
      <c r="J344" s="52"/>
      <c r="K344" s="52"/>
      <c r="L344" s="52"/>
      <c r="M344" s="353"/>
      <c r="N344" s="52"/>
      <c r="O344" s="338"/>
      <c r="P344" s="1"/>
      <c r="Q344" s="1"/>
    </row>
    <row r="345" spans="1:32" ht="18.75" customHeight="1" x14ac:dyDescent="0.25">
      <c r="A345" s="486"/>
      <c r="B345" s="24" t="s">
        <v>663</v>
      </c>
      <c r="C345" s="52"/>
      <c r="D345" s="52"/>
      <c r="E345" s="52"/>
      <c r="F345" s="52"/>
      <c r="G345" s="52"/>
      <c r="H345" s="52"/>
      <c r="I345" s="52"/>
      <c r="J345" s="52"/>
      <c r="K345" s="52"/>
      <c r="L345" s="52"/>
      <c r="M345" s="353"/>
      <c r="N345" s="52"/>
      <c r="O345" s="338"/>
      <c r="P345" s="1"/>
      <c r="Q345" s="1"/>
    </row>
    <row r="346" spans="1:32" ht="18.75" customHeight="1" x14ac:dyDescent="0.25">
      <c r="A346" s="486"/>
      <c r="B346" s="24" t="s">
        <v>664</v>
      </c>
      <c r="C346" s="52"/>
      <c r="D346" s="52"/>
      <c r="E346" s="52"/>
      <c r="F346" s="52"/>
      <c r="G346" s="52"/>
      <c r="H346" s="52"/>
      <c r="I346" s="52"/>
      <c r="J346" s="52"/>
      <c r="K346" s="52"/>
      <c r="L346" s="52"/>
      <c r="M346" s="353"/>
      <c r="N346" s="52"/>
      <c r="O346" s="338"/>
      <c r="P346" s="1"/>
      <c r="Q346" s="1"/>
    </row>
    <row r="347" spans="1:32" ht="18.75" customHeight="1" x14ac:dyDescent="0.25">
      <c r="A347" s="486"/>
      <c r="B347" s="24" t="s">
        <v>665</v>
      </c>
      <c r="C347" s="52"/>
      <c r="D347" s="52"/>
      <c r="E347" s="52"/>
      <c r="F347" s="52"/>
      <c r="G347" s="52"/>
      <c r="H347" s="52"/>
      <c r="I347" s="52"/>
      <c r="J347" s="52"/>
      <c r="K347" s="52"/>
      <c r="L347" s="52"/>
      <c r="M347" s="353"/>
      <c r="N347" s="52"/>
      <c r="O347" s="338"/>
      <c r="P347" s="1"/>
      <c r="Q347" s="1"/>
    </row>
    <row r="348" spans="1:32" ht="18.75" customHeight="1" x14ac:dyDescent="0.25">
      <c r="A348" s="486"/>
      <c r="B348" s="385" t="s">
        <v>442</v>
      </c>
      <c r="C348" s="488"/>
      <c r="D348" s="488"/>
      <c r="E348" s="488"/>
      <c r="F348" s="488"/>
      <c r="G348" s="488"/>
      <c r="H348" s="488"/>
      <c r="I348" s="488"/>
      <c r="J348" s="488"/>
      <c r="K348" s="488"/>
      <c r="L348" s="488"/>
      <c r="M348" s="488"/>
      <c r="N348" s="488"/>
      <c r="O348" s="489"/>
      <c r="P348" s="1"/>
      <c r="Q348" s="1"/>
    </row>
    <row r="349" spans="1:32" ht="18.75" customHeight="1" x14ac:dyDescent="0.25">
      <c r="A349" s="487"/>
      <c r="B349" s="385" t="s">
        <v>82</v>
      </c>
      <c r="C349" s="416"/>
      <c r="D349" s="416"/>
      <c r="E349" s="416"/>
      <c r="F349" s="416"/>
      <c r="G349" s="416"/>
      <c r="H349" s="416"/>
      <c r="I349" s="416"/>
      <c r="J349" s="416"/>
      <c r="K349" s="416"/>
      <c r="L349" s="416"/>
      <c r="M349" s="416"/>
      <c r="N349" s="416"/>
      <c r="O349" s="446"/>
      <c r="P349" s="1"/>
      <c r="Q349" s="1"/>
    </row>
    <row r="350" spans="1:32" ht="86.25" customHeight="1" x14ac:dyDescent="0.25">
      <c r="A350" s="127"/>
      <c r="B350" s="128" t="s">
        <v>126</v>
      </c>
      <c r="C350" s="129"/>
      <c r="D350" s="130"/>
      <c r="E350" s="130"/>
      <c r="F350" s="130"/>
      <c r="G350" s="130"/>
      <c r="H350" s="131"/>
      <c r="I350" s="131"/>
      <c r="J350" s="275">
        <f t="shared" ref="J350:K350" si="2">J351+J359+J368+J374+J385+J397</f>
        <v>456336</v>
      </c>
      <c r="K350" s="275">
        <f t="shared" si="2"/>
        <v>443272</v>
      </c>
      <c r="L350" s="275">
        <f>L351+L359+L368+L374+L385+L397</f>
        <v>13064</v>
      </c>
      <c r="M350" s="344">
        <f t="shared" ref="M350:O350" si="3">SUM(M351,M359,M368,M374,M385,M397)</f>
        <v>0</v>
      </c>
      <c r="N350" s="275">
        <f t="shared" si="3"/>
        <v>0</v>
      </c>
      <c r="O350" s="275">
        <f t="shared" si="3"/>
        <v>456336</v>
      </c>
      <c r="P350" s="1"/>
      <c r="Q350" s="1"/>
    </row>
    <row r="351" spans="1:32" ht="39.6" customHeight="1" x14ac:dyDescent="0.25">
      <c r="A351" s="133">
        <v>38</v>
      </c>
      <c r="B351" s="134" t="s">
        <v>372</v>
      </c>
      <c r="C351" s="135" t="s">
        <v>246</v>
      </c>
      <c r="D351" s="136" t="s">
        <v>249</v>
      </c>
      <c r="E351" s="137" t="s">
        <v>250</v>
      </c>
      <c r="F351" s="137"/>
      <c r="G351" s="137"/>
      <c r="H351" s="138" t="s">
        <v>127</v>
      </c>
      <c r="I351" s="138">
        <v>3950</v>
      </c>
      <c r="J351" s="139">
        <f>K351+L351</f>
        <v>70308</v>
      </c>
      <c r="K351" s="140">
        <f>I351*16.54</f>
        <v>65333</v>
      </c>
      <c r="L351" s="267">
        <v>4975</v>
      </c>
      <c r="M351" s="364">
        <v>0</v>
      </c>
      <c r="N351" s="140"/>
      <c r="O351" s="132">
        <f>J351+N351</f>
        <v>70308</v>
      </c>
      <c r="P351" s="1"/>
      <c r="Q351" s="1"/>
    </row>
    <row r="352" spans="1:32" ht="56.25" customHeight="1" x14ac:dyDescent="0.25">
      <c r="A352" s="406"/>
      <c r="B352" s="403" t="s">
        <v>128</v>
      </c>
      <c r="C352" s="404"/>
      <c r="D352" s="404"/>
      <c r="E352" s="404"/>
      <c r="F352" s="404"/>
      <c r="G352" s="404"/>
      <c r="H352" s="404"/>
      <c r="I352" s="404"/>
      <c r="J352" s="404"/>
      <c r="K352" s="404"/>
      <c r="L352" s="404"/>
      <c r="M352" s="404"/>
      <c r="N352" s="404"/>
      <c r="O352" s="405"/>
      <c r="P352" s="1"/>
      <c r="Q352" s="1"/>
    </row>
    <row r="353" spans="1:17" ht="60.75" customHeight="1" x14ac:dyDescent="0.25">
      <c r="A353" s="407"/>
      <c r="B353" s="392" t="s">
        <v>667</v>
      </c>
      <c r="C353" s="393"/>
      <c r="D353" s="393"/>
      <c r="E353" s="393"/>
      <c r="F353" s="393"/>
      <c r="G353" s="393"/>
      <c r="H353" s="393"/>
      <c r="I353" s="393"/>
      <c r="J353" s="393"/>
      <c r="K353" s="393"/>
      <c r="L353" s="393"/>
      <c r="M353" s="393"/>
      <c r="N353" s="393"/>
      <c r="O353" s="394"/>
      <c r="P353" s="1"/>
      <c r="Q353" s="1"/>
    </row>
    <row r="354" spans="1:17" ht="27.75" customHeight="1" x14ac:dyDescent="0.25">
      <c r="A354" s="407"/>
      <c r="B354" s="392" t="s">
        <v>670</v>
      </c>
      <c r="C354" s="393"/>
      <c r="D354" s="393"/>
      <c r="E354" s="393"/>
      <c r="F354" s="393"/>
      <c r="G354" s="393"/>
      <c r="H354" s="393"/>
      <c r="I354" s="393"/>
      <c r="J354" s="393"/>
      <c r="K354" s="393"/>
      <c r="L354" s="393"/>
      <c r="M354" s="423"/>
      <c r="N354" s="423"/>
      <c r="O354" s="441"/>
      <c r="P354" s="1"/>
      <c r="Q354" s="1"/>
    </row>
    <row r="355" spans="1:17" x14ac:dyDescent="0.25">
      <c r="A355" s="407"/>
      <c r="B355" s="392" t="s">
        <v>669</v>
      </c>
      <c r="C355" s="393"/>
      <c r="D355" s="393"/>
      <c r="E355" s="393"/>
      <c r="F355" s="393"/>
      <c r="G355" s="393"/>
      <c r="H355" s="393"/>
      <c r="I355" s="393"/>
      <c r="J355" s="393"/>
      <c r="K355" s="393"/>
      <c r="L355" s="393"/>
      <c r="M355" s="346"/>
      <c r="N355" s="26"/>
      <c r="O355" s="61"/>
      <c r="P355" s="1"/>
      <c r="Q355" s="1"/>
    </row>
    <row r="356" spans="1:17" ht="15.75" customHeight="1" x14ac:dyDescent="0.25">
      <c r="A356" s="407"/>
      <c r="B356" s="24" t="s">
        <v>668</v>
      </c>
      <c r="C356" s="26"/>
      <c r="D356" s="26"/>
      <c r="E356" s="26"/>
      <c r="F356" s="26"/>
      <c r="G356" s="26"/>
      <c r="H356" s="26"/>
      <c r="I356" s="26"/>
      <c r="J356" s="26"/>
      <c r="K356" s="26"/>
      <c r="L356" s="26"/>
      <c r="M356" s="346"/>
      <c r="N356" s="26"/>
      <c r="O356" s="27"/>
      <c r="P356" s="1"/>
      <c r="Q356" s="1"/>
    </row>
    <row r="357" spans="1:17" ht="15.75" customHeight="1" x14ac:dyDescent="0.25">
      <c r="A357" s="407"/>
      <c r="B357" s="48" t="s">
        <v>671</v>
      </c>
      <c r="C357" s="26"/>
      <c r="D357" s="26"/>
      <c r="E357" s="25"/>
      <c r="F357" s="25"/>
      <c r="G357" s="25"/>
      <c r="H357" s="26"/>
      <c r="I357" s="26"/>
      <c r="J357" s="26"/>
      <c r="K357" s="26"/>
      <c r="L357" s="26"/>
      <c r="M357" s="346"/>
      <c r="N357" s="26"/>
      <c r="O357" s="27"/>
      <c r="P357" s="1"/>
      <c r="Q357" s="1"/>
    </row>
    <row r="358" spans="1:17" x14ac:dyDescent="0.25">
      <c r="A358" s="408"/>
      <c r="B358" s="385" t="s">
        <v>386</v>
      </c>
      <c r="C358" s="386"/>
      <c r="D358" s="386"/>
      <c r="E358" s="386"/>
      <c r="F358" s="386"/>
      <c r="G358" s="52"/>
      <c r="H358" s="52"/>
      <c r="I358" s="52"/>
      <c r="J358" s="52"/>
      <c r="K358" s="52"/>
      <c r="L358" s="52"/>
      <c r="M358" s="353"/>
      <c r="N358" s="52"/>
      <c r="O358" s="51"/>
      <c r="P358" s="1"/>
      <c r="Q358" s="1"/>
    </row>
    <row r="359" spans="1:17" ht="72.75" customHeight="1" x14ac:dyDescent="0.25">
      <c r="A359" s="332">
        <v>39</v>
      </c>
      <c r="B359" s="134" t="s">
        <v>129</v>
      </c>
      <c r="C359" s="135" t="s">
        <v>246</v>
      </c>
      <c r="D359" s="136" t="s">
        <v>373</v>
      </c>
      <c r="E359" s="137" t="s">
        <v>381</v>
      </c>
      <c r="F359" s="141"/>
      <c r="G359" s="137"/>
      <c r="H359" s="138" t="s">
        <v>130</v>
      </c>
      <c r="I359" s="138">
        <v>1450</v>
      </c>
      <c r="J359" s="139">
        <f>K359+L359</f>
        <v>25231</v>
      </c>
      <c r="K359" s="140">
        <f>I359*16.54</f>
        <v>23983</v>
      </c>
      <c r="L359" s="267">
        <v>1248</v>
      </c>
      <c r="M359" s="345">
        <v>0</v>
      </c>
      <c r="N359" s="140"/>
      <c r="O359" s="132">
        <f>J359+N359</f>
        <v>25231</v>
      </c>
      <c r="P359" s="1"/>
      <c r="Q359" s="1"/>
    </row>
    <row r="360" spans="1:17" ht="114" customHeight="1" x14ac:dyDescent="0.25">
      <c r="A360" s="407"/>
      <c r="B360" s="403" t="s">
        <v>374</v>
      </c>
      <c r="C360" s="404"/>
      <c r="D360" s="404"/>
      <c r="E360" s="404"/>
      <c r="F360" s="404"/>
      <c r="G360" s="404"/>
      <c r="H360" s="404"/>
      <c r="I360" s="404"/>
      <c r="J360" s="404"/>
      <c r="K360" s="404"/>
      <c r="L360" s="404"/>
      <c r="M360" s="404"/>
      <c r="N360" s="404"/>
      <c r="O360" s="405"/>
      <c r="P360" s="1"/>
      <c r="Q360" s="1"/>
    </row>
    <row r="361" spans="1:17" ht="72" customHeight="1" x14ac:dyDescent="0.25">
      <c r="A361" s="407"/>
      <c r="B361" s="392" t="s">
        <v>672</v>
      </c>
      <c r="C361" s="393"/>
      <c r="D361" s="393"/>
      <c r="E361" s="393"/>
      <c r="F361" s="393"/>
      <c r="G361" s="393"/>
      <c r="H361" s="393"/>
      <c r="I361" s="393"/>
      <c r="J361" s="393"/>
      <c r="K361" s="393"/>
      <c r="L361" s="393"/>
      <c r="M361" s="393"/>
      <c r="N361" s="393"/>
      <c r="O361" s="394"/>
      <c r="P361" s="1"/>
      <c r="Q361" s="1"/>
    </row>
    <row r="362" spans="1:17" ht="60.75" customHeight="1" x14ac:dyDescent="0.25">
      <c r="A362" s="407"/>
      <c r="B362" s="392" t="s">
        <v>673</v>
      </c>
      <c r="C362" s="393"/>
      <c r="D362" s="393"/>
      <c r="E362" s="393"/>
      <c r="F362" s="393"/>
      <c r="G362" s="393"/>
      <c r="H362" s="393"/>
      <c r="I362" s="393"/>
      <c r="J362" s="393"/>
      <c r="K362" s="393"/>
      <c r="L362" s="393"/>
      <c r="M362" s="393"/>
      <c r="N362" s="393"/>
      <c r="O362" s="394"/>
      <c r="P362" s="1"/>
      <c r="Q362" s="1"/>
    </row>
    <row r="363" spans="1:17" ht="17.25" customHeight="1" x14ac:dyDescent="0.25">
      <c r="A363" s="407"/>
      <c r="B363" s="392" t="s">
        <v>675</v>
      </c>
      <c r="C363" s="393"/>
      <c r="D363" s="393"/>
      <c r="E363" s="393"/>
      <c r="F363" s="395"/>
      <c r="G363" s="395"/>
      <c r="H363" s="395"/>
      <c r="I363" s="26"/>
      <c r="J363" s="26"/>
      <c r="K363" s="26"/>
      <c r="L363" s="26"/>
      <c r="M363" s="346"/>
      <c r="N363" s="26"/>
      <c r="O363" s="96"/>
      <c r="P363" s="1"/>
      <c r="Q363" s="1"/>
    </row>
    <row r="364" spans="1:17" x14ac:dyDescent="0.25">
      <c r="A364" s="407"/>
      <c r="B364" s="392" t="s">
        <v>676</v>
      </c>
      <c r="C364" s="393"/>
      <c r="D364" s="393"/>
      <c r="E364" s="393"/>
      <c r="F364" s="393"/>
      <c r="G364" s="393"/>
      <c r="H364" s="393"/>
      <c r="I364" s="393"/>
      <c r="J364" s="393"/>
      <c r="K364" s="393"/>
      <c r="L364" s="393"/>
      <c r="M364" s="393"/>
      <c r="N364" s="393"/>
      <c r="O364" s="394"/>
      <c r="P364" s="1"/>
      <c r="Q364" s="1"/>
    </row>
    <row r="365" spans="1:17" ht="15" customHeight="1" x14ac:dyDescent="0.25">
      <c r="A365" s="407"/>
      <c r="B365" s="392" t="s">
        <v>677</v>
      </c>
      <c r="C365" s="395"/>
      <c r="D365" s="395"/>
      <c r="E365" s="395"/>
      <c r="F365" s="395"/>
      <c r="G365" s="395"/>
      <c r="H365" s="26"/>
      <c r="I365" s="26"/>
      <c r="J365" s="26"/>
      <c r="K365" s="26"/>
      <c r="L365" s="26"/>
      <c r="M365" s="346"/>
      <c r="N365" s="26"/>
      <c r="O365" s="96"/>
      <c r="P365" s="1"/>
      <c r="Q365" s="1"/>
    </row>
    <row r="366" spans="1:17" x14ac:dyDescent="0.25">
      <c r="A366" s="407"/>
      <c r="B366" s="387" t="s">
        <v>674</v>
      </c>
      <c r="C366" s="388"/>
      <c r="D366" s="26"/>
      <c r="E366" s="25"/>
      <c r="F366" s="25"/>
      <c r="G366" s="25"/>
      <c r="H366" s="26"/>
      <c r="I366" s="26"/>
      <c r="J366" s="26"/>
      <c r="K366" s="26"/>
      <c r="L366" s="26"/>
      <c r="M366" s="346"/>
      <c r="N366" s="26"/>
      <c r="O366" s="27"/>
      <c r="P366" s="1"/>
      <c r="Q366" s="1"/>
    </row>
    <row r="367" spans="1:17" ht="21" customHeight="1" x14ac:dyDescent="0.25">
      <c r="A367" s="408"/>
      <c r="B367" s="385" t="s">
        <v>131</v>
      </c>
      <c r="C367" s="386"/>
      <c r="D367" s="386"/>
      <c r="E367" s="386"/>
      <c r="F367" s="386"/>
      <c r="G367" s="386"/>
      <c r="H367" s="386"/>
      <c r="I367" s="386"/>
      <c r="J367" s="386"/>
      <c r="K367" s="386"/>
      <c r="L367" s="395"/>
      <c r="M367" s="395"/>
      <c r="N367" s="144"/>
      <c r="O367" s="145"/>
      <c r="P367" s="1"/>
      <c r="Q367" s="1"/>
    </row>
    <row r="368" spans="1:17" ht="96" customHeight="1" x14ac:dyDescent="0.25">
      <c r="A368" s="143">
        <v>40</v>
      </c>
      <c r="B368" s="134" t="s">
        <v>375</v>
      </c>
      <c r="C368" s="135" t="s">
        <v>246</v>
      </c>
      <c r="D368" s="136" t="s">
        <v>373</v>
      </c>
      <c r="E368" s="137" t="s">
        <v>376</v>
      </c>
      <c r="F368" s="137"/>
      <c r="G368" s="137"/>
      <c r="H368" s="138" t="s">
        <v>462</v>
      </c>
      <c r="I368" s="138">
        <v>3650</v>
      </c>
      <c r="J368" s="139">
        <f>K368+L368</f>
        <v>60742</v>
      </c>
      <c r="K368" s="140">
        <f>I368*16.54</f>
        <v>60371</v>
      </c>
      <c r="L368" s="140">
        <v>371</v>
      </c>
      <c r="M368" s="348"/>
      <c r="N368" s="140"/>
      <c r="O368" s="132">
        <f>J368+N368</f>
        <v>60742</v>
      </c>
      <c r="P368" s="1"/>
      <c r="Q368" s="1"/>
    </row>
    <row r="369" spans="1:17" ht="80.25" customHeight="1" x14ac:dyDescent="0.25">
      <c r="A369" s="406"/>
      <c r="B369" s="403" t="s">
        <v>831</v>
      </c>
      <c r="C369" s="404"/>
      <c r="D369" s="404"/>
      <c r="E369" s="404"/>
      <c r="F369" s="404"/>
      <c r="G369" s="404"/>
      <c r="H369" s="404"/>
      <c r="I369" s="404"/>
      <c r="J369" s="404"/>
      <c r="K369" s="404"/>
      <c r="L369" s="404"/>
      <c r="M369" s="404"/>
      <c r="N369" s="404"/>
      <c r="O369" s="405"/>
      <c r="P369" s="1"/>
      <c r="Q369" s="1"/>
    </row>
    <row r="370" spans="1:17" ht="126.75" customHeight="1" x14ac:dyDescent="0.25">
      <c r="A370" s="407"/>
      <c r="B370" s="392" t="s">
        <v>832</v>
      </c>
      <c r="C370" s="393"/>
      <c r="D370" s="393"/>
      <c r="E370" s="393"/>
      <c r="F370" s="393"/>
      <c r="G370" s="393"/>
      <c r="H370" s="393"/>
      <c r="I370" s="393"/>
      <c r="J370" s="393"/>
      <c r="K370" s="393"/>
      <c r="L370" s="393"/>
      <c r="M370" s="393"/>
      <c r="N370" s="393"/>
      <c r="O370" s="394"/>
      <c r="P370" s="1"/>
      <c r="Q370" s="1"/>
    </row>
    <row r="371" spans="1:17" ht="73.5" customHeight="1" x14ac:dyDescent="0.25">
      <c r="A371" s="407"/>
      <c r="B371" s="392" t="s">
        <v>833</v>
      </c>
      <c r="C371" s="393"/>
      <c r="D371" s="393"/>
      <c r="E371" s="393"/>
      <c r="F371" s="393"/>
      <c r="G371" s="393"/>
      <c r="H371" s="393"/>
      <c r="I371" s="393"/>
      <c r="J371" s="393"/>
      <c r="K371" s="393"/>
      <c r="L371" s="393"/>
      <c r="M371" s="393"/>
      <c r="N371" s="393"/>
      <c r="O371" s="394"/>
      <c r="P371" s="1"/>
      <c r="Q371" s="1"/>
    </row>
    <row r="372" spans="1:17" x14ac:dyDescent="0.25">
      <c r="A372" s="407"/>
      <c r="B372" s="387" t="s">
        <v>378</v>
      </c>
      <c r="C372" s="388"/>
      <c r="D372" s="26"/>
      <c r="E372" s="26"/>
      <c r="F372" s="26"/>
      <c r="G372" s="26"/>
      <c r="H372" s="26"/>
      <c r="I372" s="26"/>
      <c r="J372" s="26"/>
      <c r="K372" s="26"/>
      <c r="L372" s="58"/>
      <c r="M372" s="355"/>
      <c r="N372" s="26"/>
      <c r="O372" s="61"/>
      <c r="P372" s="1"/>
      <c r="Q372" s="1"/>
    </row>
    <row r="373" spans="1:17" x14ac:dyDescent="0.25">
      <c r="A373" s="408"/>
      <c r="B373" s="385" t="s">
        <v>377</v>
      </c>
      <c r="C373" s="386"/>
      <c r="D373" s="386"/>
      <c r="E373" s="386"/>
      <c r="F373" s="386"/>
      <c r="G373" s="386"/>
      <c r="H373" s="386"/>
      <c r="I373" s="386"/>
      <c r="J373" s="386"/>
      <c r="K373" s="386"/>
      <c r="L373" s="60"/>
      <c r="M373" s="365"/>
      <c r="N373" s="60"/>
      <c r="O373" s="61"/>
      <c r="P373" s="1"/>
      <c r="Q373" s="1"/>
    </row>
    <row r="374" spans="1:17" ht="60" customHeight="1" x14ac:dyDescent="0.25">
      <c r="A374" s="143">
        <v>41</v>
      </c>
      <c r="B374" s="134" t="s">
        <v>132</v>
      </c>
      <c r="C374" s="135" t="s">
        <v>246</v>
      </c>
      <c r="D374" s="136" t="s">
        <v>440</v>
      </c>
      <c r="E374" s="136" t="s">
        <v>133</v>
      </c>
      <c r="F374" s="136"/>
      <c r="G374" s="136" t="s">
        <v>379</v>
      </c>
      <c r="H374" s="138" t="s">
        <v>134</v>
      </c>
      <c r="I374" s="138">
        <v>6250</v>
      </c>
      <c r="J374" s="139">
        <f>K374+L374</f>
        <v>105875</v>
      </c>
      <c r="K374" s="140">
        <f>I374*16.54</f>
        <v>103375</v>
      </c>
      <c r="L374" s="140">
        <v>2500</v>
      </c>
      <c r="M374" s="348">
        <v>0</v>
      </c>
      <c r="N374" s="140"/>
      <c r="O374" s="132">
        <f>J374+N374</f>
        <v>105875</v>
      </c>
      <c r="P374" s="1"/>
      <c r="Q374" s="1"/>
    </row>
    <row r="375" spans="1:17" ht="137.25" customHeight="1" x14ac:dyDescent="0.25">
      <c r="A375" s="406"/>
      <c r="B375" s="403" t="s">
        <v>441</v>
      </c>
      <c r="C375" s="404"/>
      <c r="D375" s="404"/>
      <c r="E375" s="404"/>
      <c r="F375" s="404"/>
      <c r="G375" s="404"/>
      <c r="H375" s="404"/>
      <c r="I375" s="404"/>
      <c r="J375" s="404"/>
      <c r="K375" s="404"/>
      <c r="L375" s="404"/>
      <c r="M375" s="404"/>
      <c r="N375" s="404"/>
      <c r="O375" s="405"/>
      <c r="P375" s="1"/>
      <c r="Q375" s="1"/>
    </row>
    <row r="376" spans="1:17" ht="93" customHeight="1" x14ac:dyDescent="0.25">
      <c r="A376" s="407"/>
      <c r="B376" s="392" t="s">
        <v>678</v>
      </c>
      <c r="C376" s="393"/>
      <c r="D376" s="393"/>
      <c r="E376" s="393"/>
      <c r="F376" s="393"/>
      <c r="G376" s="393"/>
      <c r="H376" s="393"/>
      <c r="I376" s="393"/>
      <c r="J376" s="393"/>
      <c r="K376" s="393"/>
      <c r="L376" s="393"/>
      <c r="M376" s="393"/>
      <c r="N376" s="393"/>
      <c r="O376" s="394"/>
      <c r="P376" s="1"/>
      <c r="Q376" s="1"/>
    </row>
    <row r="377" spans="1:17" ht="27.75" customHeight="1" x14ac:dyDescent="0.25">
      <c r="A377" s="407"/>
      <c r="B377" s="392" t="s">
        <v>679</v>
      </c>
      <c r="C377" s="393"/>
      <c r="D377" s="393"/>
      <c r="E377" s="393"/>
      <c r="F377" s="393"/>
      <c r="G377" s="393"/>
      <c r="H377" s="393"/>
      <c r="I377" s="393"/>
      <c r="J377" s="393"/>
      <c r="K377" s="393"/>
      <c r="L377" s="393"/>
      <c r="M377" s="393"/>
      <c r="N377" s="393"/>
      <c r="O377" s="394"/>
      <c r="P377" s="1"/>
      <c r="Q377" s="1"/>
    </row>
    <row r="378" spans="1:17" ht="18.75" customHeight="1" x14ac:dyDescent="0.25">
      <c r="A378" s="407"/>
      <c r="B378" s="146" t="s">
        <v>685</v>
      </c>
      <c r="C378" s="147"/>
      <c r="D378" s="147"/>
      <c r="E378" s="147"/>
      <c r="F378" s="147"/>
      <c r="G378" s="147"/>
      <c r="H378" s="26"/>
      <c r="I378" s="26"/>
      <c r="J378" s="26"/>
      <c r="K378" s="26"/>
      <c r="L378" s="26"/>
      <c r="M378" s="346"/>
      <c r="N378" s="26"/>
      <c r="O378" s="27"/>
      <c r="P378" s="1"/>
      <c r="Q378" s="1"/>
    </row>
    <row r="379" spans="1:17" x14ac:dyDescent="0.25">
      <c r="A379" s="407"/>
      <c r="B379" s="437" t="s">
        <v>684</v>
      </c>
      <c r="C379" s="438"/>
      <c r="D379" s="438"/>
      <c r="E379" s="438"/>
      <c r="F379" s="438"/>
      <c r="G379" s="147"/>
      <c r="H379" s="26"/>
      <c r="I379" s="26"/>
      <c r="J379" s="26"/>
      <c r="K379" s="26"/>
      <c r="L379" s="26"/>
      <c r="M379" s="346"/>
      <c r="N379" s="26"/>
      <c r="O379" s="27"/>
      <c r="P379" s="1"/>
      <c r="Q379" s="1"/>
    </row>
    <row r="380" spans="1:17" x14ac:dyDescent="0.25">
      <c r="A380" s="407"/>
      <c r="B380" s="437" t="s">
        <v>683</v>
      </c>
      <c r="C380" s="438"/>
      <c r="D380" s="438"/>
      <c r="E380" s="438"/>
      <c r="F380" s="438"/>
      <c r="G380" s="438"/>
      <c r="H380" s="438"/>
      <c r="I380" s="416"/>
      <c r="J380" s="416"/>
      <c r="K380" s="416"/>
      <c r="L380" s="416"/>
      <c r="M380" s="416"/>
      <c r="N380" s="416"/>
      <c r="O380" s="417"/>
      <c r="P380" s="1"/>
      <c r="Q380" s="1"/>
    </row>
    <row r="381" spans="1:17" x14ac:dyDescent="0.25">
      <c r="A381" s="407"/>
      <c r="B381" s="437" t="s">
        <v>682</v>
      </c>
      <c r="C381" s="416"/>
      <c r="D381" s="416"/>
      <c r="E381" s="416"/>
      <c r="F381" s="416"/>
      <c r="G381" s="416"/>
      <c r="H381" s="416"/>
      <c r="I381" s="416"/>
      <c r="J381" s="416"/>
      <c r="K381" s="416"/>
      <c r="L381" s="416"/>
      <c r="M381" s="416"/>
      <c r="N381" s="416"/>
      <c r="O381" s="417"/>
      <c r="P381" s="1"/>
      <c r="Q381" s="1"/>
    </row>
    <row r="382" spans="1:17" x14ac:dyDescent="0.25">
      <c r="A382" s="407"/>
      <c r="B382" s="437" t="s">
        <v>681</v>
      </c>
      <c r="C382" s="416"/>
      <c r="D382" s="416"/>
      <c r="E382" s="416"/>
      <c r="F382" s="416"/>
      <c r="G382" s="416"/>
      <c r="H382" s="416"/>
      <c r="I382" s="416"/>
      <c r="J382" s="416"/>
      <c r="K382" s="416"/>
      <c r="L382" s="416"/>
      <c r="M382" s="416"/>
      <c r="N382" s="416"/>
      <c r="O382" s="417"/>
      <c r="P382" s="1"/>
      <c r="Q382" s="1"/>
    </row>
    <row r="383" spans="1:17" x14ac:dyDescent="0.25">
      <c r="A383" s="407"/>
      <c r="B383" s="387" t="s">
        <v>680</v>
      </c>
      <c r="C383" s="388"/>
      <c r="D383" s="388"/>
      <c r="E383" s="388"/>
      <c r="F383" s="388"/>
      <c r="G383" s="388"/>
      <c r="H383" s="388"/>
      <c r="I383" s="98"/>
      <c r="J383" s="26"/>
      <c r="K383" s="26"/>
      <c r="L383" s="26"/>
      <c r="M383" s="346"/>
      <c r="N383" s="26"/>
      <c r="O383" s="27"/>
      <c r="P383" s="1"/>
      <c r="Q383" s="1"/>
    </row>
    <row r="384" spans="1:17" x14ac:dyDescent="0.25">
      <c r="A384" s="408"/>
      <c r="B384" s="385" t="s">
        <v>380</v>
      </c>
      <c r="C384" s="386"/>
      <c r="D384" s="386"/>
      <c r="E384" s="386"/>
      <c r="F384" s="386"/>
      <c r="G384" s="52"/>
      <c r="H384" s="52"/>
      <c r="I384" s="52"/>
      <c r="J384" s="52"/>
      <c r="K384" s="52"/>
      <c r="L384" s="52"/>
      <c r="M384" s="353"/>
      <c r="N384" s="52"/>
      <c r="O384" s="51"/>
      <c r="P384" s="1"/>
      <c r="Q384" s="1"/>
    </row>
    <row r="385" spans="1:17" ht="63" customHeight="1" x14ac:dyDescent="0.25">
      <c r="A385" s="143">
        <v>42</v>
      </c>
      <c r="B385" s="134" t="s">
        <v>382</v>
      </c>
      <c r="C385" s="135" t="s">
        <v>246</v>
      </c>
      <c r="D385" s="136" t="s">
        <v>383</v>
      </c>
      <c r="E385" s="136" t="s">
        <v>135</v>
      </c>
      <c r="F385" s="136"/>
      <c r="G385" s="136"/>
      <c r="H385" s="138" t="s">
        <v>460</v>
      </c>
      <c r="I385" s="138">
        <v>5750</v>
      </c>
      <c r="J385" s="139">
        <f>K385+L385</f>
        <v>97075</v>
      </c>
      <c r="K385" s="140">
        <f>I385*16.54</f>
        <v>95105</v>
      </c>
      <c r="L385" s="140">
        <v>1970</v>
      </c>
      <c r="M385" s="348"/>
      <c r="N385" s="140"/>
      <c r="O385" s="132">
        <f>J385+N385</f>
        <v>97075</v>
      </c>
      <c r="P385" s="1"/>
      <c r="Q385" s="1"/>
    </row>
    <row r="386" spans="1:17" ht="111" customHeight="1" x14ac:dyDescent="0.25">
      <c r="A386" s="406"/>
      <c r="B386" s="403" t="s">
        <v>248</v>
      </c>
      <c r="C386" s="404"/>
      <c r="D386" s="404"/>
      <c r="E386" s="404"/>
      <c r="F386" s="404"/>
      <c r="G386" s="404"/>
      <c r="H386" s="404"/>
      <c r="I386" s="404"/>
      <c r="J386" s="404"/>
      <c r="K386" s="404"/>
      <c r="L386" s="404"/>
      <c r="M386" s="404"/>
      <c r="N386" s="404"/>
      <c r="O386" s="405"/>
      <c r="P386" s="1"/>
      <c r="Q386" s="1"/>
    </row>
    <row r="387" spans="1:17" ht="98.25" customHeight="1" x14ac:dyDescent="0.25">
      <c r="A387" s="407"/>
      <c r="B387" s="392" t="s">
        <v>686</v>
      </c>
      <c r="C387" s="393"/>
      <c r="D387" s="393"/>
      <c r="E387" s="393"/>
      <c r="F387" s="393"/>
      <c r="G387" s="393"/>
      <c r="H387" s="393"/>
      <c r="I387" s="393"/>
      <c r="J387" s="393"/>
      <c r="K387" s="393"/>
      <c r="L387" s="393"/>
      <c r="M387" s="393"/>
      <c r="N387" s="393"/>
      <c r="O387" s="394"/>
      <c r="P387" s="1"/>
      <c r="Q387" s="1"/>
    </row>
    <row r="388" spans="1:17" ht="26.45" customHeight="1" x14ac:dyDescent="0.25">
      <c r="A388" s="407"/>
      <c r="B388" s="392" t="s">
        <v>687</v>
      </c>
      <c r="C388" s="393"/>
      <c r="D388" s="393"/>
      <c r="E388" s="393"/>
      <c r="F388" s="393"/>
      <c r="G388" s="393"/>
      <c r="H388" s="393"/>
      <c r="I388" s="393"/>
      <c r="J388" s="393"/>
      <c r="K388" s="393"/>
      <c r="L388" s="393"/>
      <c r="M388" s="393"/>
      <c r="N388" s="393"/>
      <c r="O388" s="394"/>
      <c r="P388" s="1"/>
      <c r="Q388" s="1"/>
    </row>
    <row r="389" spans="1:17" ht="18.75" customHeight="1" x14ac:dyDescent="0.25">
      <c r="A389" s="407"/>
      <c r="B389" s="15" t="s">
        <v>688</v>
      </c>
      <c r="C389" s="14"/>
      <c r="D389" s="14"/>
      <c r="E389" s="14"/>
      <c r="F389" s="14"/>
      <c r="G389" s="14"/>
      <c r="H389" s="14"/>
      <c r="I389" s="14"/>
      <c r="J389" s="14"/>
      <c r="K389" s="14"/>
      <c r="L389" s="14"/>
      <c r="M389" s="351"/>
      <c r="N389" s="14"/>
      <c r="O389" s="49"/>
      <c r="P389" s="1"/>
      <c r="Q389" s="1"/>
    </row>
    <row r="390" spans="1:17" ht="15.75" customHeight="1" x14ac:dyDescent="0.25">
      <c r="A390" s="407"/>
      <c r="B390" s="15" t="s">
        <v>689</v>
      </c>
      <c r="C390" s="14"/>
      <c r="D390" s="14"/>
      <c r="E390" s="14"/>
      <c r="F390" s="14"/>
      <c r="G390" s="14"/>
      <c r="H390" s="14"/>
      <c r="I390" s="14"/>
      <c r="J390" s="14"/>
      <c r="K390" s="14"/>
      <c r="L390" s="14"/>
      <c r="M390" s="351"/>
      <c r="N390" s="14"/>
      <c r="O390" s="49"/>
      <c r="P390" s="1"/>
      <c r="Q390" s="1"/>
    </row>
    <row r="391" spans="1:17" ht="18" customHeight="1" x14ac:dyDescent="0.25">
      <c r="A391" s="407"/>
      <c r="B391" s="15" t="s">
        <v>690</v>
      </c>
      <c r="C391" s="14"/>
      <c r="D391" s="14"/>
      <c r="E391" s="14"/>
      <c r="F391" s="14"/>
      <c r="G391" s="14"/>
      <c r="H391" s="14"/>
      <c r="I391" s="14"/>
      <c r="J391" s="14"/>
      <c r="K391" s="14"/>
      <c r="L391" s="14"/>
      <c r="M391" s="351"/>
      <c r="N391" s="14"/>
      <c r="O391" s="49"/>
      <c r="P391" s="1"/>
      <c r="Q391" s="1"/>
    </row>
    <row r="392" spans="1:17" ht="15" customHeight="1" x14ac:dyDescent="0.25">
      <c r="A392" s="407"/>
      <c r="B392" s="15" t="s">
        <v>691</v>
      </c>
      <c r="C392" s="14"/>
      <c r="D392" s="14"/>
      <c r="E392" s="14"/>
      <c r="F392" s="14"/>
      <c r="G392" s="14"/>
      <c r="H392" s="14"/>
      <c r="I392" s="14"/>
      <c r="J392" s="14"/>
      <c r="K392" s="14"/>
      <c r="L392" s="14"/>
      <c r="M392" s="351"/>
      <c r="N392" s="14"/>
      <c r="O392" s="49"/>
      <c r="P392" s="1"/>
      <c r="Q392" s="1"/>
    </row>
    <row r="393" spans="1:17" ht="15.75" customHeight="1" x14ac:dyDescent="0.25">
      <c r="A393" s="407"/>
      <c r="B393" s="389" t="s">
        <v>693</v>
      </c>
      <c r="C393" s="419"/>
      <c r="D393" s="419"/>
      <c r="E393" s="419"/>
      <c r="F393" s="419"/>
      <c r="G393" s="419"/>
      <c r="H393" s="419"/>
      <c r="I393" s="419"/>
      <c r="J393" s="419"/>
      <c r="K393" s="14"/>
      <c r="L393" s="14"/>
      <c r="M393" s="351"/>
      <c r="N393" s="14"/>
      <c r="O393" s="49"/>
      <c r="P393" s="1"/>
      <c r="Q393" s="1"/>
    </row>
    <row r="394" spans="1:17" ht="18.75" customHeight="1" x14ac:dyDescent="0.25">
      <c r="A394" s="407"/>
      <c r="B394" s="15" t="s">
        <v>692</v>
      </c>
      <c r="C394" s="340"/>
      <c r="D394" s="340"/>
      <c r="E394" s="340"/>
      <c r="F394" s="340"/>
      <c r="G394" s="340"/>
      <c r="H394" s="340"/>
      <c r="I394" s="340"/>
      <c r="J394" s="340"/>
      <c r="K394" s="75"/>
      <c r="L394" s="75"/>
      <c r="M394" s="357"/>
      <c r="N394" s="75"/>
      <c r="O394" s="76"/>
      <c r="P394" s="1"/>
      <c r="Q394" s="1"/>
    </row>
    <row r="395" spans="1:17" ht="21.75" customHeight="1" x14ac:dyDescent="0.25">
      <c r="A395" s="407"/>
      <c r="B395" s="48" t="s">
        <v>694</v>
      </c>
      <c r="C395" s="14"/>
      <c r="D395" s="14"/>
      <c r="E395" s="14"/>
      <c r="F395" s="14"/>
      <c r="G395" s="14"/>
      <c r="H395" s="14"/>
      <c r="I395" s="14"/>
      <c r="J395" s="14"/>
      <c r="K395" s="25"/>
      <c r="L395" s="25"/>
      <c r="M395" s="366"/>
      <c r="N395" s="25"/>
      <c r="O395" s="96"/>
      <c r="P395" s="1"/>
      <c r="Q395" s="1"/>
    </row>
    <row r="396" spans="1:17" ht="17.850000000000001" customHeight="1" x14ac:dyDescent="0.25">
      <c r="A396" s="408"/>
      <c r="B396" s="385" t="s">
        <v>384</v>
      </c>
      <c r="C396" s="386"/>
      <c r="D396" s="386"/>
      <c r="E396" s="386"/>
      <c r="F396" s="386"/>
      <c r="G396" s="386"/>
      <c r="H396" s="52"/>
      <c r="I396" s="52"/>
      <c r="J396" s="52"/>
      <c r="K396" s="52"/>
      <c r="L396" s="52"/>
      <c r="M396" s="353"/>
      <c r="N396" s="52"/>
      <c r="O396" s="51"/>
      <c r="P396" s="1"/>
      <c r="Q396" s="1"/>
    </row>
    <row r="397" spans="1:17" ht="45" customHeight="1" x14ac:dyDescent="0.25">
      <c r="A397" s="143">
        <v>43</v>
      </c>
      <c r="B397" s="148" t="s">
        <v>385</v>
      </c>
      <c r="C397" s="135" t="s">
        <v>246</v>
      </c>
      <c r="D397" s="136" t="s">
        <v>243</v>
      </c>
      <c r="E397" s="136" t="s">
        <v>244</v>
      </c>
      <c r="F397" s="136"/>
      <c r="G397" s="136"/>
      <c r="H397" s="138" t="s">
        <v>136</v>
      </c>
      <c r="I397" s="138">
        <v>5750</v>
      </c>
      <c r="J397" s="139">
        <f>K397+L397</f>
        <v>97105</v>
      </c>
      <c r="K397" s="140">
        <f>I397*16.54</f>
        <v>95105</v>
      </c>
      <c r="L397" s="267">
        <v>2000</v>
      </c>
      <c r="M397" s="345">
        <v>0</v>
      </c>
      <c r="N397" s="140"/>
      <c r="O397" s="132">
        <f>J397+N397</f>
        <v>97105</v>
      </c>
      <c r="P397" s="1"/>
      <c r="Q397" s="1"/>
    </row>
    <row r="398" spans="1:17" ht="67.5" customHeight="1" x14ac:dyDescent="0.25">
      <c r="A398" s="400"/>
      <c r="B398" s="403" t="s">
        <v>834</v>
      </c>
      <c r="C398" s="404"/>
      <c r="D398" s="404"/>
      <c r="E398" s="404"/>
      <c r="F398" s="404"/>
      <c r="G398" s="404"/>
      <c r="H398" s="404"/>
      <c r="I398" s="404"/>
      <c r="J398" s="404"/>
      <c r="K398" s="404"/>
      <c r="L398" s="404"/>
      <c r="M398" s="404"/>
      <c r="N398" s="404"/>
      <c r="O398" s="405"/>
      <c r="P398" s="1"/>
      <c r="Q398" s="1"/>
    </row>
    <row r="399" spans="1:17" ht="175.5" customHeight="1" x14ac:dyDescent="0.25">
      <c r="A399" s="401"/>
      <c r="B399" s="392" t="s">
        <v>835</v>
      </c>
      <c r="C399" s="393"/>
      <c r="D399" s="393"/>
      <c r="E399" s="393"/>
      <c r="F399" s="393"/>
      <c r="G399" s="393"/>
      <c r="H399" s="393"/>
      <c r="I399" s="393"/>
      <c r="J399" s="393"/>
      <c r="K399" s="393"/>
      <c r="L399" s="393"/>
      <c r="M399" s="393"/>
      <c r="N399" s="393"/>
      <c r="O399" s="394"/>
      <c r="P399" s="1"/>
      <c r="Q399" s="1"/>
    </row>
    <row r="400" spans="1:17" ht="126.95" customHeight="1" x14ac:dyDescent="0.25">
      <c r="A400" s="401"/>
      <c r="B400" s="392" t="s">
        <v>836</v>
      </c>
      <c r="C400" s="393"/>
      <c r="D400" s="393"/>
      <c r="E400" s="393"/>
      <c r="F400" s="393"/>
      <c r="G400" s="393"/>
      <c r="H400" s="393"/>
      <c r="I400" s="393"/>
      <c r="J400" s="393"/>
      <c r="K400" s="393"/>
      <c r="L400" s="393"/>
      <c r="M400" s="393"/>
      <c r="N400" s="393"/>
      <c r="O400" s="394"/>
      <c r="P400" s="1"/>
      <c r="Q400" s="1"/>
    </row>
    <row r="401" spans="1:17" ht="17.850000000000001" customHeight="1" x14ac:dyDescent="0.25">
      <c r="A401" s="401"/>
      <c r="B401" s="48" t="s">
        <v>695</v>
      </c>
      <c r="C401" s="26"/>
      <c r="D401" s="26"/>
      <c r="E401" s="26"/>
      <c r="F401" s="26"/>
      <c r="G401" s="26"/>
      <c r="H401" s="26"/>
      <c r="I401" s="26"/>
      <c r="J401" s="26"/>
      <c r="K401" s="26"/>
      <c r="L401" s="26"/>
      <c r="M401" s="346"/>
      <c r="N401" s="26"/>
      <c r="O401" s="149"/>
      <c r="P401" s="1"/>
      <c r="Q401" s="1"/>
    </row>
    <row r="402" spans="1:17" x14ac:dyDescent="0.25">
      <c r="A402" s="402"/>
      <c r="B402" s="385" t="s">
        <v>137</v>
      </c>
      <c r="C402" s="386"/>
      <c r="D402" s="386"/>
      <c r="E402" s="386"/>
      <c r="F402" s="60"/>
      <c r="G402" s="60"/>
      <c r="H402" s="60"/>
      <c r="I402" s="60"/>
      <c r="J402" s="60"/>
      <c r="K402" s="60"/>
      <c r="L402" s="60"/>
      <c r="M402" s="365"/>
      <c r="N402" s="60"/>
      <c r="O402" s="61"/>
      <c r="P402" s="1"/>
      <c r="Q402" s="1"/>
    </row>
    <row r="403" spans="1:17" ht="71.25" customHeight="1" x14ac:dyDescent="0.25">
      <c r="A403" s="150"/>
      <c r="B403" s="151" t="s">
        <v>138</v>
      </c>
      <c r="C403" s="152"/>
      <c r="D403" s="153"/>
      <c r="E403" s="154"/>
      <c r="F403" s="154"/>
      <c r="G403" s="154"/>
      <c r="H403" s="155"/>
      <c r="I403" s="155"/>
      <c r="J403" s="165">
        <f>J404</f>
        <v>59717</v>
      </c>
      <c r="K403" s="165">
        <f>K404</f>
        <v>58717</v>
      </c>
      <c r="L403" s="165">
        <f>L404</f>
        <v>1000</v>
      </c>
      <c r="M403" s="354">
        <f>SUM(M404)</f>
        <v>0</v>
      </c>
      <c r="N403" s="156">
        <f>SUM(N404)</f>
        <v>0</v>
      </c>
      <c r="O403" s="165">
        <f>SUM(O404)</f>
        <v>59717</v>
      </c>
      <c r="P403" s="1"/>
      <c r="Q403" s="1"/>
    </row>
    <row r="404" spans="1:17" ht="51" customHeight="1" x14ac:dyDescent="0.25">
      <c r="A404" s="158">
        <v>44</v>
      </c>
      <c r="B404" s="159" t="s">
        <v>448</v>
      </c>
      <c r="C404" s="160" t="s">
        <v>246</v>
      </c>
      <c r="D404" s="274" t="s">
        <v>850</v>
      </c>
      <c r="E404" s="161" t="s">
        <v>814</v>
      </c>
      <c r="F404" s="161"/>
      <c r="G404" s="162" t="s">
        <v>453</v>
      </c>
      <c r="H404" s="163" t="s">
        <v>454</v>
      </c>
      <c r="I404" s="163">
        <v>3550</v>
      </c>
      <c r="J404" s="164">
        <f>K404+L404</f>
        <v>59717</v>
      </c>
      <c r="K404" s="165">
        <f>I404*16.54</f>
        <v>58717</v>
      </c>
      <c r="L404" s="165">
        <v>1000</v>
      </c>
      <c r="M404" s="348"/>
      <c r="N404" s="165"/>
      <c r="O404" s="157">
        <f>J404+N404</f>
        <v>59717</v>
      </c>
      <c r="P404" s="1"/>
      <c r="Q404" s="1"/>
    </row>
    <row r="405" spans="1:17" ht="132" customHeight="1" x14ac:dyDescent="0.25">
      <c r="A405" s="406"/>
      <c r="B405" s="436" t="s">
        <v>449</v>
      </c>
      <c r="C405" s="404"/>
      <c r="D405" s="404"/>
      <c r="E405" s="404"/>
      <c r="F405" s="404"/>
      <c r="G405" s="404"/>
      <c r="H405" s="404"/>
      <c r="I405" s="404"/>
      <c r="J405" s="404"/>
      <c r="K405" s="404"/>
      <c r="L405" s="404"/>
      <c r="M405" s="404"/>
      <c r="N405" s="404"/>
      <c r="O405" s="405"/>
      <c r="P405" s="1"/>
      <c r="Q405" s="1"/>
    </row>
    <row r="406" spans="1:17" ht="230.25" customHeight="1" x14ac:dyDescent="0.25">
      <c r="A406" s="407"/>
      <c r="B406" s="392" t="s">
        <v>697</v>
      </c>
      <c r="C406" s="393"/>
      <c r="D406" s="393"/>
      <c r="E406" s="393"/>
      <c r="F406" s="393"/>
      <c r="G406" s="393"/>
      <c r="H406" s="393"/>
      <c r="I406" s="393"/>
      <c r="J406" s="393"/>
      <c r="K406" s="393"/>
      <c r="L406" s="393"/>
      <c r="M406" s="393"/>
      <c r="N406" s="393"/>
      <c r="O406" s="394"/>
      <c r="P406" s="1"/>
      <c r="Q406" s="1"/>
    </row>
    <row r="407" spans="1:17" ht="15.75" customHeight="1" x14ac:dyDescent="0.25">
      <c r="A407" s="407"/>
      <c r="B407" s="392" t="s">
        <v>242</v>
      </c>
      <c r="C407" s="393"/>
      <c r="D407" s="393"/>
      <c r="E407" s="393"/>
      <c r="F407" s="393"/>
      <c r="G407" s="393"/>
      <c r="H407" s="393"/>
      <c r="I407" s="393"/>
      <c r="J407" s="393"/>
      <c r="K407" s="393"/>
      <c r="L407" s="393"/>
      <c r="M407" s="393"/>
      <c r="N407" s="393"/>
      <c r="O407" s="394"/>
      <c r="P407" s="1"/>
      <c r="Q407" s="1"/>
    </row>
    <row r="408" spans="1:17" ht="16.5" customHeight="1" x14ac:dyDescent="0.25">
      <c r="A408" s="407"/>
      <c r="B408" s="392" t="s">
        <v>450</v>
      </c>
      <c r="C408" s="393"/>
      <c r="D408" s="393"/>
      <c r="E408" s="393"/>
      <c r="F408" s="393"/>
      <c r="G408" s="393"/>
      <c r="H408" s="393"/>
      <c r="I408" s="393"/>
      <c r="J408" s="393"/>
      <c r="K408" s="393"/>
      <c r="L408" s="393"/>
      <c r="M408" s="393"/>
      <c r="N408" s="393"/>
      <c r="O408" s="394"/>
      <c r="P408" s="1"/>
      <c r="Q408" s="1"/>
    </row>
    <row r="409" spans="1:17" ht="15" customHeight="1" x14ac:dyDescent="0.25">
      <c r="A409" s="407"/>
      <c r="B409" s="392" t="s">
        <v>451</v>
      </c>
      <c r="C409" s="395"/>
      <c r="D409" s="395"/>
      <c r="E409" s="395"/>
      <c r="F409" s="395"/>
      <c r="G409" s="395"/>
      <c r="H409" s="395"/>
      <c r="I409" s="395"/>
      <c r="J409" s="395"/>
      <c r="K409" s="395"/>
      <c r="L409" s="395"/>
      <c r="M409" s="395"/>
      <c r="N409" s="26"/>
      <c r="O409" s="27"/>
      <c r="P409" s="1"/>
      <c r="Q409" s="1"/>
    </row>
    <row r="410" spans="1:17" ht="15.75" customHeight="1" x14ac:dyDescent="0.25">
      <c r="A410" s="407"/>
      <c r="B410" s="392" t="s">
        <v>455</v>
      </c>
      <c r="C410" s="395"/>
      <c r="D410" s="395"/>
      <c r="E410" s="395"/>
      <c r="F410" s="395"/>
      <c r="G410" s="395"/>
      <c r="H410" s="395"/>
      <c r="I410" s="395"/>
      <c r="J410" s="395"/>
      <c r="K410" s="395"/>
      <c r="L410" s="395"/>
      <c r="M410" s="395"/>
      <c r="N410" s="26"/>
      <c r="O410" s="27"/>
      <c r="P410" s="1"/>
      <c r="Q410" s="1"/>
    </row>
    <row r="411" spans="1:17" x14ac:dyDescent="0.25">
      <c r="A411" s="407"/>
      <c r="B411" s="392" t="s">
        <v>456</v>
      </c>
      <c r="C411" s="393"/>
      <c r="D411" s="393"/>
      <c r="E411" s="393"/>
      <c r="F411" s="393"/>
      <c r="G411" s="393"/>
      <c r="H411" s="393"/>
      <c r="I411" s="393"/>
      <c r="J411" s="393"/>
      <c r="K411" s="393"/>
      <c r="L411" s="393"/>
      <c r="M411" s="393"/>
      <c r="N411" s="393"/>
      <c r="O411" s="394"/>
      <c r="P411" s="1"/>
      <c r="Q411" s="1"/>
    </row>
    <row r="412" spans="1:17" x14ac:dyDescent="0.25">
      <c r="A412" s="407"/>
      <c r="B412" s="392" t="s">
        <v>458</v>
      </c>
      <c r="C412" s="393"/>
      <c r="D412" s="393"/>
      <c r="E412" s="393"/>
      <c r="F412" s="393"/>
      <c r="G412" s="393"/>
      <c r="H412" s="393"/>
      <c r="I412" s="393"/>
      <c r="J412" s="393"/>
      <c r="K412" s="393"/>
      <c r="L412" s="393"/>
      <c r="M412" s="393"/>
      <c r="N412" s="393"/>
      <c r="O412" s="394"/>
      <c r="P412" s="1"/>
      <c r="Q412" s="1"/>
    </row>
    <row r="413" spans="1:17" ht="15.75" customHeight="1" x14ac:dyDescent="0.25">
      <c r="A413" s="407"/>
      <c r="B413" s="437" t="s">
        <v>459</v>
      </c>
      <c r="C413" s="438"/>
      <c r="D413" s="438"/>
      <c r="E413" s="438"/>
      <c r="F413" s="438"/>
      <c r="G413" s="438"/>
      <c r="H413" s="438"/>
      <c r="I413" s="438"/>
      <c r="J413" s="438"/>
      <c r="K413" s="438"/>
      <c r="L413" s="438"/>
      <c r="M413" s="438"/>
      <c r="N413" s="438"/>
      <c r="O413" s="439"/>
      <c r="P413" s="1"/>
      <c r="Q413" s="1"/>
    </row>
    <row r="414" spans="1:17" ht="15.75" hidden="1" customHeight="1" x14ac:dyDescent="0.25">
      <c r="A414" s="407"/>
      <c r="B414" s="437"/>
      <c r="C414" s="440"/>
      <c r="D414" s="440"/>
      <c r="E414" s="440"/>
      <c r="F414" s="440"/>
      <c r="G414" s="440"/>
      <c r="H414" s="440"/>
      <c r="I414" s="440"/>
      <c r="J414" s="440"/>
      <c r="K414" s="440"/>
      <c r="L414" s="440"/>
      <c r="M414" s="440"/>
      <c r="N414" s="147"/>
      <c r="O414" s="339"/>
      <c r="P414" s="1"/>
      <c r="Q414" s="1"/>
    </row>
    <row r="415" spans="1:17" ht="15" hidden="1" customHeight="1" x14ac:dyDescent="0.25">
      <c r="A415" s="407"/>
      <c r="B415" s="437" t="s">
        <v>457</v>
      </c>
      <c r="C415" s="419"/>
      <c r="D415" s="419"/>
      <c r="E415" s="419"/>
      <c r="F415" s="419"/>
      <c r="G415" s="419"/>
      <c r="H415" s="419"/>
      <c r="I415" s="419"/>
      <c r="J415" s="419"/>
      <c r="K415" s="419"/>
      <c r="L415" s="419"/>
      <c r="M415" s="419"/>
      <c r="N415" s="77"/>
      <c r="O415" s="282"/>
      <c r="P415" s="1"/>
      <c r="Q415" s="1"/>
    </row>
    <row r="416" spans="1:17" x14ac:dyDescent="0.25">
      <c r="A416" s="407"/>
      <c r="B416" s="387" t="s">
        <v>696</v>
      </c>
      <c r="C416" s="388"/>
      <c r="D416" s="388"/>
      <c r="E416" s="388"/>
      <c r="F416" s="388"/>
      <c r="G416" s="388"/>
      <c r="H416" s="388"/>
      <c r="I416" s="98"/>
      <c r="J416" s="26"/>
      <c r="K416" s="26"/>
      <c r="L416" s="26"/>
      <c r="M416" s="346"/>
      <c r="N416" s="26"/>
      <c r="O416" s="27"/>
      <c r="P416" s="1"/>
      <c r="Q416" s="1"/>
    </row>
    <row r="417" spans="1:17" x14ac:dyDescent="0.25">
      <c r="A417" s="408"/>
      <c r="B417" s="385" t="s">
        <v>452</v>
      </c>
      <c r="C417" s="386"/>
      <c r="D417" s="386"/>
      <c r="E417" s="386"/>
      <c r="F417" s="386"/>
      <c r="G417" s="52"/>
      <c r="H417" s="52"/>
      <c r="I417" s="52"/>
      <c r="J417" s="52"/>
      <c r="K417" s="52"/>
      <c r="L417" s="52"/>
      <c r="M417" s="353"/>
      <c r="N417" s="52"/>
      <c r="O417" s="51"/>
      <c r="P417" s="1"/>
      <c r="Q417" s="1"/>
    </row>
    <row r="418" spans="1:17" ht="45" hidden="1" customHeight="1" x14ac:dyDescent="0.25">
      <c r="A418" s="158"/>
      <c r="B418" s="321" t="s">
        <v>313</v>
      </c>
      <c r="C418" s="160" t="s">
        <v>246</v>
      </c>
      <c r="D418" s="161" t="s">
        <v>223</v>
      </c>
      <c r="E418" s="167" t="s">
        <v>160</v>
      </c>
      <c r="F418" s="167"/>
      <c r="G418" s="167"/>
      <c r="H418" s="166"/>
      <c r="I418" s="166">
        <v>0</v>
      </c>
      <c r="J418" s="164">
        <v>0</v>
      </c>
      <c r="K418" s="165">
        <v>0</v>
      </c>
      <c r="L418" s="249">
        <v>0</v>
      </c>
      <c r="M418" s="345">
        <v>0</v>
      </c>
      <c r="N418" s="165"/>
      <c r="O418" s="157">
        <f>J418+N418</f>
        <v>0</v>
      </c>
      <c r="P418" s="1"/>
      <c r="Q418" s="1"/>
    </row>
    <row r="419" spans="1:17" ht="19.350000000000001" hidden="1" customHeight="1" x14ac:dyDescent="0.25">
      <c r="A419" s="406"/>
      <c r="B419" s="403"/>
      <c r="C419" s="404"/>
      <c r="D419" s="404"/>
      <c r="E419" s="404"/>
      <c r="F419" s="404"/>
      <c r="G419" s="404"/>
      <c r="H419" s="404"/>
      <c r="I419" s="404"/>
      <c r="J419" s="404"/>
      <c r="K419" s="404"/>
      <c r="L419" s="404"/>
      <c r="M419" s="404"/>
      <c r="N419" s="404"/>
      <c r="O419" s="405"/>
      <c r="P419" s="1"/>
      <c r="Q419" s="1"/>
    </row>
    <row r="420" spans="1:17" ht="19.350000000000001" hidden="1" customHeight="1" x14ac:dyDescent="0.25">
      <c r="A420" s="407"/>
      <c r="B420" s="392"/>
      <c r="C420" s="393"/>
      <c r="D420" s="393"/>
      <c r="E420" s="393"/>
      <c r="F420" s="393"/>
      <c r="G420" s="393"/>
      <c r="H420" s="393"/>
      <c r="I420" s="393"/>
      <c r="J420" s="393"/>
      <c r="K420" s="393"/>
      <c r="L420" s="393"/>
      <c r="M420" s="393"/>
      <c r="N420" s="393"/>
      <c r="O420" s="394"/>
      <c r="P420" s="1"/>
      <c r="Q420" s="1"/>
    </row>
    <row r="421" spans="1:17" ht="15" hidden="1" customHeight="1" x14ac:dyDescent="0.25">
      <c r="A421" s="407"/>
      <c r="B421" s="392"/>
      <c r="C421" s="393"/>
      <c r="D421" s="393"/>
      <c r="E421" s="393"/>
      <c r="F421" s="393"/>
      <c r="G421" s="393"/>
      <c r="H421" s="393"/>
      <c r="I421" s="393"/>
      <c r="J421" s="393"/>
      <c r="K421" s="393"/>
      <c r="L421" s="393"/>
      <c r="M421" s="393"/>
      <c r="N421" s="393"/>
      <c r="O421" s="394"/>
      <c r="P421" s="1"/>
      <c r="Q421" s="1"/>
    </row>
    <row r="422" spans="1:17" ht="16.5" hidden="1" customHeight="1" x14ac:dyDescent="0.25">
      <c r="A422" s="407"/>
      <c r="B422" s="24"/>
      <c r="C422" s="26"/>
      <c r="D422" s="26"/>
      <c r="E422" s="26"/>
      <c r="F422" s="26"/>
      <c r="G422" s="26"/>
      <c r="H422" s="26"/>
      <c r="I422" s="26"/>
      <c r="J422" s="26"/>
      <c r="K422" s="26"/>
      <c r="L422" s="26"/>
      <c r="M422" s="346"/>
      <c r="N422" s="26"/>
      <c r="O422" s="27"/>
      <c r="P422" s="1"/>
      <c r="Q422" s="1"/>
    </row>
    <row r="423" spans="1:17" ht="18" hidden="1" customHeight="1" x14ac:dyDescent="0.25">
      <c r="A423" s="407"/>
      <c r="B423" s="48"/>
      <c r="C423" s="26"/>
      <c r="D423" s="26"/>
      <c r="E423" s="25"/>
      <c r="F423" s="25"/>
      <c r="G423" s="25"/>
      <c r="H423" s="26"/>
      <c r="I423" s="26"/>
      <c r="J423" s="26"/>
      <c r="K423" s="26"/>
      <c r="L423" s="26"/>
      <c r="M423" s="346"/>
      <c r="N423" s="26"/>
      <c r="O423" s="27"/>
      <c r="P423" s="1"/>
      <c r="Q423" s="1"/>
    </row>
    <row r="424" spans="1:17" ht="80.25" customHeight="1" x14ac:dyDescent="0.25">
      <c r="A424" s="327"/>
      <c r="B424" s="328" t="s">
        <v>140</v>
      </c>
      <c r="C424" s="329"/>
      <c r="D424" s="330"/>
      <c r="E424" s="330"/>
      <c r="F424" s="330"/>
      <c r="G424" s="330"/>
      <c r="H424" s="331"/>
      <c r="I424" s="331"/>
      <c r="J424" s="302">
        <f>J425+J435+J445+J454+J461+J467+J476+J484+J496+J508+J517</f>
        <v>541952.64999999991</v>
      </c>
      <c r="K424" s="302">
        <f t="shared" ref="K424:L424" si="4">K425+K435+K445+K454+K461+K467+K476+K484+K496+K508+K517</f>
        <v>506082.64999999997</v>
      </c>
      <c r="L424" s="302">
        <f t="shared" si="4"/>
        <v>35870</v>
      </c>
      <c r="M424" s="344">
        <f>M425+M435+M445+M454+M461+M467+M476+M484+M496+M508+M517</f>
        <v>0</v>
      </c>
      <c r="N424" s="302">
        <f>SUM(N425,N435,N445,N454,N461,N467,N476,N484,N496,N508,N517)</f>
        <v>0</v>
      </c>
      <c r="O424" s="310">
        <f>SUM(O425+O435+O445+O454+O461+O467+O476+O484+O496+O508+O517)</f>
        <v>541952.64999999991</v>
      </c>
      <c r="P424" s="1"/>
      <c r="Q424" s="1"/>
    </row>
    <row r="425" spans="1:17" ht="36.75" customHeight="1" x14ac:dyDescent="0.25">
      <c r="A425" s="303">
        <v>45</v>
      </c>
      <c r="B425" s="304" t="s">
        <v>141</v>
      </c>
      <c r="C425" s="305" t="s">
        <v>246</v>
      </c>
      <c r="D425" s="306" t="s">
        <v>294</v>
      </c>
      <c r="E425" s="306" t="s">
        <v>142</v>
      </c>
      <c r="F425" s="306"/>
      <c r="G425" s="306" t="s">
        <v>295</v>
      </c>
      <c r="H425" s="307" t="s">
        <v>139</v>
      </c>
      <c r="I425" s="306">
        <v>1547.5</v>
      </c>
      <c r="J425" s="308">
        <f>K425+L425</f>
        <v>27095.649999999998</v>
      </c>
      <c r="K425" s="285">
        <f>I425*16.54</f>
        <v>25595.649999999998</v>
      </c>
      <c r="L425" s="309">
        <v>1500</v>
      </c>
      <c r="M425" s="345">
        <v>0</v>
      </c>
      <c r="N425" s="285"/>
      <c r="O425" s="310">
        <f>J425+N425</f>
        <v>27095.649999999998</v>
      </c>
      <c r="P425" s="1"/>
      <c r="Q425" s="1"/>
    </row>
    <row r="426" spans="1:17" ht="67.5" customHeight="1" x14ac:dyDescent="0.25">
      <c r="A426" s="406"/>
      <c r="B426" s="403" t="s">
        <v>326</v>
      </c>
      <c r="C426" s="404"/>
      <c r="D426" s="404"/>
      <c r="E426" s="404"/>
      <c r="F426" s="404"/>
      <c r="G426" s="404"/>
      <c r="H426" s="404"/>
      <c r="I426" s="404"/>
      <c r="J426" s="404"/>
      <c r="K426" s="404"/>
      <c r="L426" s="404"/>
      <c r="M426" s="404"/>
      <c r="N426" s="404"/>
      <c r="O426" s="405"/>
      <c r="P426" s="1"/>
      <c r="Q426" s="1"/>
    </row>
    <row r="427" spans="1:17" ht="135" customHeight="1" x14ac:dyDescent="0.25">
      <c r="A427" s="407"/>
      <c r="B427" s="392" t="s">
        <v>705</v>
      </c>
      <c r="C427" s="393"/>
      <c r="D427" s="393"/>
      <c r="E427" s="393"/>
      <c r="F427" s="393"/>
      <c r="G427" s="393"/>
      <c r="H427" s="393"/>
      <c r="I427" s="393"/>
      <c r="J427" s="393"/>
      <c r="K427" s="393"/>
      <c r="L427" s="393"/>
      <c r="M427" s="393"/>
      <c r="N427" s="393"/>
      <c r="O427" s="394"/>
      <c r="P427" s="1"/>
      <c r="Q427" s="1"/>
    </row>
    <row r="428" spans="1:17" ht="26.85" customHeight="1" x14ac:dyDescent="0.25">
      <c r="A428" s="407"/>
      <c r="B428" s="392" t="s">
        <v>703</v>
      </c>
      <c r="C428" s="393"/>
      <c r="D428" s="393"/>
      <c r="E428" s="393"/>
      <c r="F428" s="393"/>
      <c r="G428" s="393"/>
      <c r="H428" s="393"/>
      <c r="I428" s="393"/>
      <c r="J428" s="393"/>
      <c r="K428" s="393"/>
      <c r="L428" s="393"/>
      <c r="M428" s="393"/>
      <c r="N428" s="393"/>
      <c r="O428" s="394"/>
      <c r="P428" s="1"/>
      <c r="Q428" s="1"/>
    </row>
    <row r="429" spans="1:17" ht="15" customHeight="1" x14ac:dyDescent="0.25">
      <c r="A429" s="407"/>
      <c r="B429" s="392" t="s">
        <v>704</v>
      </c>
      <c r="C429" s="395"/>
      <c r="D429" s="395"/>
      <c r="E429" s="395"/>
      <c r="F429" s="395"/>
      <c r="G429" s="395"/>
      <c r="H429" s="395"/>
      <c r="I429" s="395"/>
      <c r="J429" s="395"/>
      <c r="K429" s="395"/>
      <c r="L429" s="395"/>
      <c r="M429" s="395"/>
      <c r="N429" s="395"/>
      <c r="O429" s="431"/>
      <c r="P429" s="1"/>
      <c r="Q429" s="1"/>
    </row>
    <row r="430" spans="1:17" ht="31.5" customHeight="1" x14ac:dyDescent="0.25">
      <c r="A430" s="407"/>
      <c r="B430" s="392" t="s">
        <v>327</v>
      </c>
      <c r="C430" s="393"/>
      <c r="D430" s="393"/>
      <c r="E430" s="395"/>
      <c r="F430" s="395"/>
      <c r="G430" s="395"/>
      <c r="H430" s="395"/>
      <c r="I430" s="395"/>
      <c r="J430" s="395"/>
      <c r="K430" s="395"/>
      <c r="L430" s="395"/>
      <c r="M430" s="395"/>
      <c r="N430" s="395"/>
      <c r="O430" s="431"/>
      <c r="P430" s="1"/>
      <c r="Q430" s="1"/>
    </row>
    <row r="431" spans="1:17" ht="16.5" customHeight="1" x14ac:dyDescent="0.25">
      <c r="A431" s="407"/>
      <c r="B431" s="24" t="s">
        <v>700</v>
      </c>
      <c r="C431" s="26"/>
      <c r="D431" s="26"/>
      <c r="E431" s="26"/>
      <c r="F431" s="26"/>
      <c r="G431" s="26"/>
      <c r="H431" s="168"/>
      <c r="I431" s="168"/>
      <c r="J431" s="26"/>
      <c r="K431" s="25"/>
      <c r="L431" s="25"/>
      <c r="M431" s="366"/>
      <c r="N431" s="25"/>
      <c r="O431" s="96"/>
      <c r="P431" s="1"/>
      <c r="Q431" s="1"/>
    </row>
    <row r="432" spans="1:17" ht="16.5" customHeight="1" x14ac:dyDescent="0.25">
      <c r="A432" s="407"/>
      <c r="B432" s="392" t="s">
        <v>701</v>
      </c>
      <c r="C432" s="395"/>
      <c r="D432" s="395"/>
      <c r="E432" s="395"/>
      <c r="F432" s="395"/>
      <c r="G432" s="395"/>
      <c r="H432" s="395"/>
      <c r="I432" s="395"/>
      <c r="J432" s="395"/>
      <c r="K432" s="395"/>
      <c r="L432" s="395"/>
      <c r="M432" s="395"/>
      <c r="N432" s="395"/>
      <c r="O432" s="431"/>
      <c r="P432" s="1"/>
      <c r="Q432" s="1"/>
    </row>
    <row r="433" spans="1:17" ht="16.5" customHeight="1" x14ac:dyDescent="0.25">
      <c r="A433" s="407"/>
      <c r="B433" s="48" t="s">
        <v>702</v>
      </c>
      <c r="C433" s="26"/>
      <c r="D433" s="26"/>
      <c r="E433" s="26"/>
      <c r="F433" s="26"/>
      <c r="G433" s="26"/>
      <c r="H433" s="168"/>
      <c r="I433" s="168"/>
      <c r="J433" s="26"/>
      <c r="K433" s="25"/>
      <c r="L433" s="25"/>
      <c r="M433" s="366"/>
      <c r="N433" s="25"/>
      <c r="O433" s="96"/>
      <c r="P433" s="1"/>
      <c r="Q433" s="1"/>
    </row>
    <row r="434" spans="1:17" x14ac:dyDescent="0.25">
      <c r="A434" s="408"/>
      <c r="B434" s="385" t="s">
        <v>143</v>
      </c>
      <c r="C434" s="386"/>
      <c r="D434" s="386"/>
      <c r="E434" s="386"/>
      <c r="F434" s="386"/>
      <c r="G434" s="52"/>
      <c r="H434" s="52"/>
      <c r="I434" s="52"/>
      <c r="J434" s="52"/>
      <c r="K434" s="52"/>
      <c r="L434" s="52"/>
      <c r="M434" s="353"/>
      <c r="N434" s="52"/>
      <c r="O434" s="51"/>
      <c r="P434" s="1"/>
      <c r="Q434" s="1"/>
    </row>
    <row r="435" spans="1:17" ht="42" customHeight="1" x14ac:dyDescent="0.25">
      <c r="A435" s="303">
        <v>46</v>
      </c>
      <c r="B435" s="311" t="s">
        <v>144</v>
      </c>
      <c r="C435" s="305" t="s">
        <v>246</v>
      </c>
      <c r="D435" s="306" t="s">
        <v>296</v>
      </c>
      <c r="E435" s="312" t="s">
        <v>145</v>
      </c>
      <c r="F435" s="312"/>
      <c r="G435" s="306" t="s">
        <v>295</v>
      </c>
      <c r="H435" s="313" t="s">
        <v>146</v>
      </c>
      <c r="I435" s="313">
        <v>1957.5</v>
      </c>
      <c r="J435" s="308">
        <f>K435+L435</f>
        <v>39377.050000000003</v>
      </c>
      <c r="K435" s="285">
        <f>I435*16.54</f>
        <v>32377.05</v>
      </c>
      <c r="L435" s="285">
        <v>7000</v>
      </c>
      <c r="M435" s="348">
        <v>0</v>
      </c>
      <c r="N435" s="285"/>
      <c r="O435" s="302">
        <f>J435+N435</f>
        <v>39377.050000000003</v>
      </c>
      <c r="P435" s="1"/>
      <c r="Q435" s="1"/>
    </row>
    <row r="436" spans="1:17" ht="66" customHeight="1" x14ac:dyDescent="0.25">
      <c r="A436" s="406"/>
      <c r="B436" s="403" t="s">
        <v>328</v>
      </c>
      <c r="C436" s="404"/>
      <c r="D436" s="404"/>
      <c r="E436" s="404"/>
      <c r="F436" s="404"/>
      <c r="G436" s="404"/>
      <c r="H436" s="404"/>
      <c r="I436" s="404"/>
      <c r="J436" s="404"/>
      <c r="K436" s="404"/>
      <c r="L436" s="404"/>
      <c r="M436" s="404"/>
      <c r="N436" s="404"/>
      <c r="O436" s="405"/>
      <c r="P436" s="1"/>
      <c r="Q436" s="1"/>
    </row>
    <row r="437" spans="1:17" ht="98.25" customHeight="1" x14ac:dyDescent="0.25">
      <c r="A437" s="407"/>
      <c r="B437" s="392" t="s">
        <v>706</v>
      </c>
      <c r="C437" s="393"/>
      <c r="D437" s="393"/>
      <c r="E437" s="393"/>
      <c r="F437" s="393"/>
      <c r="G437" s="393"/>
      <c r="H437" s="393"/>
      <c r="I437" s="393"/>
      <c r="J437" s="393"/>
      <c r="K437" s="393"/>
      <c r="L437" s="393"/>
      <c r="M437" s="393"/>
      <c r="N437" s="393"/>
      <c r="O437" s="394"/>
      <c r="P437" s="1"/>
      <c r="Q437" s="1"/>
    </row>
    <row r="438" spans="1:17" ht="24.75" customHeight="1" x14ac:dyDescent="0.25">
      <c r="A438" s="407"/>
      <c r="B438" s="392" t="s">
        <v>711</v>
      </c>
      <c r="C438" s="393"/>
      <c r="D438" s="393"/>
      <c r="E438" s="393"/>
      <c r="F438" s="393"/>
      <c r="G438" s="393"/>
      <c r="H438" s="393"/>
      <c r="I438" s="393"/>
      <c r="J438" s="393"/>
      <c r="K438" s="393"/>
      <c r="L438" s="393"/>
      <c r="M438" s="393"/>
      <c r="N438" s="393"/>
      <c r="O438" s="394"/>
      <c r="P438" s="1"/>
      <c r="Q438" s="1"/>
    </row>
    <row r="439" spans="1:17" ht="17.850000000000001" customHeight="1" x14ac:dyDescent="0.25">
      <c r="A439" s="407"/>
      <c r="B439" s="24" t="s">
        <v>710</v>
      </c>
      <c r="C439" s="26"/>
      <c r="D439" s="26"/>
      <c r="E439" s="26"/>
      <c r="F439" s="26"/>
      <c r="G439" s="26"/>
      <c r="H439" s="26"/>
      <c r="I439" s="26"/>
      <c r="J439" s="26"/>
      <c r="K439" s="26"/>
      <c r="L439" s="26"/>
      <c r="M439" s="346"/>
      <c r="N439" s="26"/>
      <c r="O439" s="96"/>
      <c r="P439" s="1"/>
      <c r="Q439" s="1"/>
    </row>
    <row r="440" spans="1:17" ht="17.850000000000001" customHeight="1" x14ac:dyDescent="0.25">
      <c r="A440" s="407"/>
      <c r="B440" s="24" t="s">
        <v>709</v>
      </c>
      <c r="C440" s="26"/>
      <c r="D440" s="26"/>
      <c r="E440" s="26"/>
      <c r="F440" s="26"/>
      <c r="G440" s="26"/>
      <c r="H440" s="26"/>
      <c r="I440" s="26"/>
      <c r="J440" s="26"/>
      <c r="K440" s="26"/>
      <c r="L440" s="26"/>
      <c r="M440" s="346"/>
      <c r="N440" s="26"/>
      <c r="O440" s="27"/>
      <c r="P440" s="1"/>
      <c r="Q440" s="1"/>
    </row>
    <row r="441" spans="1:17" x14ac:dyDescent="0.25">
      <c r="A441" s="407"/>
      <c r="B441" s="24" t="s">
        <v>708</v>
      </c>
      <c r="C441" s="26"/>
      <c r="D441" s="26"/>
      <c r="E441" s="26"/>
      <c r="F441" s="26"/>
      <c r="G441" s="26"/>
      <c r="H441" s="26"/>
      <c r="I441" s="26"/>
      <c r="J441" s="26"/>
      <c r="K441" s="26"/>
      <c r="L441" s="26"/>
      <c r="M441" s="346"/>
      <c r="N441" s="26"/>
      <c r="O441" s="27"/>
      <c r="P441" s="1"/>
      <c r="Q441" s="1"/>
    </row>
    <row r="442" spans="1:17" ht="14.1" customHeight="1" x14ac:dyDescent="0.25">
      <c r="A442" s="407"/>
      <c r="B442" s="24" t="s">
        <v>707</v>
      </c>
      <c r="C442" s="26"/>
      <c r="D442" s="26"/>
      <c r="E442" s="26"/>
      <c r="F442" s="26"/>
      <c r="G442" s="26"/>
      <c r="H442" s="26"/>
      <c r="I442" s="26"/>
      <c r="J442" s="26"/>
      <c r="K442" s="26"/>
      <c r="L442" s="26"/>
      <c r="M442" s="346"/>
      <c r="N442" s="26"/>
      <c r="O442" s="27"/>
      <c r="P442" s="1"/>
      <c r="Q442" s="1"/>
    </row>
    <row r="443" spans="1:17" ht="16.5" customHeight="1" x14ac:dyDescent="0.25">
      <c r="A443" s="407"/>
      <c r="B443" s="48" t="s">
        <v>712</v>
      </c>
      <c r="C443" s="26"/>
      <c r="D443" s="26"/>
      <c r="E443" s="25"/>
      <c r="F443" s="25"/>
      <c r="G443" s="25"/>
      <c r="H443" s="26"/>
      <c r="I443" s="26"/>
      <c r="J443" s="26"/>
      <c r="K443" s="26"/>
      <c r="L443" s="26"/>
      <c r="M443" s="346"/>
      <c r="N443" s="26"/>
      <c r="O443" s="27"/>
      <c r="P443" s="1"/>
      <c r="Q443" s="1"/>
    </row>
    <row r="444" spans="1:17" x14ac:dyDescent="0.25">
      <c r="A444" s="408"/>
      <c r="B444" s="385" t="s">
        <v>147</v>
      </c>
      <c r="C444" s="386"/>
      <c r="D444" s="386"/>
      <c r="E444" s="52"/>
      <c r="F444" s="52"/>
      <c r="G444" s="52"/>
      <c r="H444" s="52"/>
      <c r="I444" s="52"/>
      <c r="J444" s="52"/>
      <c r="K444" s="52"/>
      <c r="L444" s="52"/>
      <c r="M444" s="353"/>
      <c r="N444" s="52"/>
      <c r="O444" s="51"/>
      <c r="P444" s="1"/>
      <c r="Q444" s="1"/>
    </row>
    <row r="445" spans="1:17" ht="43.5" customHeight="1" x14ac:dyDescent="0.25">
      <c r="A445" s="326">
        <v>47</v>
      </c>
      <c r="B445" s="311" t="s">
        <v>148</v>
      </c>
      <c r="C445" s="305" t="s">
        <v>246</v>
      </c>
      <c r="D445" s="306" t="s">
        <v>296</v>
      </c>
      <c r="E445" s="306" t="s">
        <v>142</v>
      </c>
      <c r="F445" s="312"/>
      <c r="G445" s="306" t="s">
        <v>297</v>
      </c>
      <c r="H445" s="313" t="s">
        <v>146</v>
      </c>
      <c r="I445" s="313">
        <v>1150</v>
      </c>
      <c r="J445" s="308">
        <f>K445+L445</f>
        <v>20021</v>
      </c>
      <c r="K445" s="285">
        <f>I445*16.54</f>
        <v>19021</v>
      </c>
      <c r="L445" s="285">
        <v>1000</v>
      </c>
      <c r="M445" s="348">
        <v>0</v>
      </c>
      <c r="N445" s="285"/>
      <c r="O445" s="302">
        <f>J445+N445</f>
        <v>20021</v>
      </c>
      <c r="P445" s="1"/>
      <c r="Q445" s="1"/>
    </row>
    <row r="446" spans="1:17" ht="74.25" customHeight="1" x14ac:dyDescent="0.25">
      <c r="A446" s="406"/>
      <c r="B446" s="403" t="s">
        <v>476</v>
      </c>
      <c r="C446" s="404"/>
      <c r="D446" s="404"/>
      <c r="E446" s="404"/>
      <c r="F446" s="404"/>
      <c r="G446" s="404"/>
      <c r="H446" s="404"/>
      <c r="I446" s="404"/>
      <c r="J446" s="404"/>
      <c r="K446" s="404"/>
      <c r="L446" s="404"/>
      <c r="M446" s="404"/>
      <c r="N446" s="404"/>
      <c r="O446" s="405"/>
      <c r="P446" s="1"/>
      <c r="Q446" s="1"/>
    </row>
    <row r="447" spans="1:17" ht="107.25" customHeight="1" x14ac:dyDescent="0.25">
      <c r="A447" s="407"/>
      <c r="B447" s="392" t="s">
        <v>713</v>
      </c>
      <c r="C447" s="393"/>
      <c r="D447" s="393"/>
      <c r="E447" s="393"/>
      <c r="F447" s="393"/>
      <c r="G447" s="393"/>
      <c r="H447" s="393"/>
      <c r="I447" s="393"/>
      <c r="J447" s="393"/>
      <c r="K447" s="393"/>
      <c r="L447" s="393"/>
      <c r="M447" s="393"/>
      <c r="N447" s="393"/>
      <c r="O447" s="394"/>
      <c r="P447" s="1"/>
      <c r="Q447" s="1"/>
    </row>
    <row r="448" spans="1:17" ht="27" customHeight="1" x14ac:dyDescent="0.25">
      <c r="A448" s="407"/>
      <c r="B448" s="392" t="s">
        <v>714</v>
      </c>
      <c r="C448" s="393"/>
      <c r="D448" s="393"/>
      <c r="E448" s="393"/>
      <c r="F448" s="393"/>
      <c r="G448" s="393"/>
      <c r="H448" s="393"/>
      <c r="I448" s="393"/>
      <c r="J448" s="393"/>
      <c r="K448" s="393"/>
      <c r="L448" s="393"/>
      <c r="M448" s="393"/>
      <c r="N448" s="393"/>
      <c r="O448" s="394"/>
      <c r="P448" s="1"/>
      <c r="Q448" s="1"/>
    </row>
    <row r="449" spans="1:17" x14ac:dyDescent="0.25">
      <c r="A449" s="407"/>
      <c r="B449" s="418" t="s">
        <v>715</v>
      </c>
      <c r="C449" s="435"/>
      <c r="D449" s="435"/>
      <c r="E449" s="435"/>
      <c r="F449" s="87"/>
      <c r="G449" s="87"/>
      <c r="H449" s="87"/>
      <c r="I449" s="87"/>
      <c r="J449" s="87"/>
      <c r="K449" s="87"/>
      <c r="L449" s="87"/>
      <c r="M449" s="358"/>
      <c r="N449" s="87"/>
      <c r="O449" s="92"/>
      <c r="P449" s="1"/>
      <c r="Q449" s="1"/>
    </row>
    <row r="450" spans="1:17" ht="15" customHeight="1" x14ac:dyDescent="0.25">
      <c r="A450" s="407"/>
      <c r="B450" s="94" t="s">
        <v>716</v>
      </c>
      <c r="C450" s="87"/>
      <c r="D450" s="87"/>
      <c r="E450" s="87"/>
      <c r="F450" s="87"/>
      <c r="G450" s="87"/>
      <c r="H450" s="87"/>
      <c r="I450" s="87"/>
      <c r="J450" s="87"/>
      <c r="K450" s="87"/>
      <c r="L450" s="87"/>
      <c r="M450" s="358"/>
      <c r="N450" s="87"/>
      <c r="O450" s="92"/>
      <c r="P450" s="1"/>
      <c r="Q450" s="1"/>
    </row>
    <row r="451" spans="1:17" ht="15.75" customHeight="1" x14ac:dyDescent="0.25">
      <c r="A451" s="407"/>
      <c r="B451" s="34" t="s">
        <v>717</v>
      </c>
      <c r="C451" s="32"/>
      <c r="D451" s="32"/>
      <c r="E451" s="32"/>
      <c r="F451" s="32"/>
      <c r="G451" s="32"/>
      <c r="H451" s="32"/>
      <c r="I451" s="32"/>
      <c r="J451" s="32"/>
      <c r="K451" s="32"/>
      <c r="L451" s="32"/>
      <c r="M451" s="349"/>
      <c r="N451" s="32"/>
      <c r="O451" s="33"/>
      <c r="P451" s="1"/>
      <c r="Q451" s="1"/>
    </row>
    <row r="452" spans="1:17" ht="15.75" customHeight="1" x14ac:dyDescent="0.25">
      <c r="A452" s="407"/>
      <c r="B452" s="48" t="s">
        <v>718</v>
      </c>
      <c r="C452" s="26"/>
      <c r="D452" s="26"/>
      <c r="E452" s="25"/>
      <c r="F452" s="25"/>
      <c r="G452" s="25"/>
      <c r="H452" s="26"/>
      <c r="I452" s="26"/>
      <c r="J452" s="26"/>
      <c r="K452" s="26"/>
      <c r="L452" s="26"/>
      <c r="M452" s="346"/>
      <c r="N452" s="26"/>
      <c r="O452" s="51"/>
      <c r="P452" s="1"/>
      <c r="Q452" s="1"/>
    </row>
    <row r="453" spans="1:17" x14ac:dyDescent="0.25">
      <c r="A453" s="408"/>
      <c r="B453" s="385" t="s">
        <v>149</v>
      </c>
      <c r="C453" s="386"/>
      <c r="D453" s="386"/>
      <c r="E453" s="386"/>
      <c r="F453" s="52"/>
      <c r="G453" s="52"/>
      <c r="H453" s="52"/>
      <c r="I453" s="52"/>
      <c r="J453" s="52"/>
      <c r="K453" s="52"/>
      <c r="L453" s="52"/>
      <c r="M453" s="353"/>
      <c r="N453" s="52"/>
      <c r="P453" s="1"/>
      <c r="Q453" s="1"/>
    </row>
    <row r="454" spans="1:17" ht="51" customHeight="1" x14ac:dyDescent="0.25">
      <c r="A454" s="303">
        <v>48</v>
      </c>
      <c r="B454" s="311" t="s">
        <v>150</v>
      </c>
      <c r="C454" s="305" t="s">
        <v>246</v>
      </c>
      <c r="D454" s="306" t="s">
        <v>294</v>
      </c>
      <c r="E454" s="312" t="s">
        <v>151</v>
      </c>
      <c r="F454" s="312"/>
      <c r="G454" s="312" t="s">
        <v>152</v>
      </c>
      <c r="H454" s="313" t="s">
        <v>146</v>
      </c>
      <c r="I454" s="313">
        <v>1717.5</v>
      </c>
      <c r="J454" s="308">
        <f>K454+L454</f>
        <v>30207.449999999997</v>
      </c>
      <c r="K454" s="285">
        <f>I454*16.54</f>
        <v>28407.449999999997</v>
      </c>
      <c r="L454" s="285">
        <v>1800</v>
      </c>
      <c r="M454" s="348">
        <v>0</v>
      </c>
      <c r="N454" s="285"/>
      <c r="O454" s="302">
        <f>J454+N454</f>
        <v>30207.449999999997</v>
      </c>
      <c r="P454" s="1"/>
      <c r="Q454" s="1"/>
    </row>
    <row r="455" spans="1:17" ht="100.5" customHeight="1" x14ac:dyDescent="0.25">
      <c r="A455" s="406"/>
      <c r="B455" s="403" t="s">
        <v>329</v>
      </c>
      <c r="C455" s="404"/>
      <c r="D455" s="404"/>
      <c r="E455" s="404"/>
      <c r="F455" s="404"/>
      <c r="G455" s="404"/>
      <c r="H455" s="404"/>
      <c r="I455" s="404"/>
      <c r="J455" s="404"/>
      <c r="K455" s="404"/>
      <c r="L455" s="404"/>
      <c r="M455" s="404"/>
      <c r="N455" s="404"/>
      <c r="O455" s="405"/>
      <c r="P455" s="1"/>
      <c r="Q455" s="1"/>
    </row>
    <row r="456" spans="1:17" ht="71.25" customHeight="1" x14ac:dyDescent="0.25">
      <c r="A456" s="407"/>
      <c r="B456" s="392" t="s">
        <v>719</v>
      </c>
      <c r="C456" s="393"/>
      <c r="D456" s="393"/>
      <c r="E456" s="393"/>
      <c r="F456" s="393"/>
      <c r="G456" s="393"/>
      <c r="H456" s="393"/>
      <c r="I456" s="393"/>
      <c r="J456" s="393"/>
      <c r="K456" s="393"/>
      <c r="L456" s="393"/>
      <c r="M456" s="393"/>
      <c r="N456" s="393"/>
      <c r="O456" s="394"/>
      <c r="P456" s="1"/>
      <c r="Q456" s="1"/>
    </row>
    <row r="457" spans="1:17" ht="32.25" customHeight="1" x14ac:dyDescent="0.25">
      <c r="A457" s="407"/>
      <c r="B457" s="392" t="s">
        <v>720</v>
      </c>
      <c r="C457" s="393"/>
      <c r="D457" s="393"/>
      <c r="E457" s="393"/>
      <c r="F457" s="393"/>
      <c r="G457" s="393"/>
      <c r="H457" s="393"/>
      <c r="I457" s="393"/>
      <c r="J457" s="393"/>
      <c r="K457" s="393"/>
      <c r="L457" s="393"/>
      <c r="M457" s="393"/>
      <c r="N457" s="393"/>
      <c r="O457" s="394"/>
      <c r="P457" s="1"/>
      <c r="Q457" s="1"/>
    </row>
    <row r="458" spans="1:17" ht="18.75" customHeight="1" x14ac:dyDescent="0.25">
      <c r="A458" s="407"/>
      <c r="B458" s="24" t="s">
        <v>721</v>
      </c>
      <c r="C458" s="26"/>
      <c r="D458" s="26"/>
      <c r="E458" s="26"/>
      <c r="F458" s="26"/>
      <c r="G458" s="26"/>
      <c r="H458" s="26"/>
      <c r="I458" s="26"/>
      <c r="J458" s="26"/>
      <c r="K458" s="26"/>
      <c r="L458" s="26"/>
      <c r="M458" s="346"/>
      <c r="N458" s="26"/>
      <c r="O458" s="27"/>
      <c r="P458" s="1"/>
      <c r="Q458" s="1"/>
    </row>
    <row r="459" spans="1:17" ht="16.5" customHeight="1" x14ac:dyDescent="0.25">
      <c r="A459" s="407"/>
      <c r="B459" s="48" t="s">
        <v>712</v>
      </c>
      <c r="C459" s="26"/>
      <c r="D459" s="26"/>
      <c r="E459" s="25"/>
      <c r="F459" s="25"/>
      <c r="G459" s="25"/>
      <c r="H459" s="26"/>
      <c r="I459" s="26"/>
      <c r="J459" s="26"/>
      <c r="K459" s="26"/>
      <c r="L459" s="26"/>
      <c r="M459" s="346"/>
      <c r="N459" s="26"/>
      <c r="O459" s="27"/>
      <c r="P459" s="1"/>
      <c r="Q459" s="1"/>
    </row>
    <row r="460" spans="1:17" x14ac:dyDescent="0.25">
      <c r="A460" s="408"/>
      <c r="B460" s="385" t="s">
        <v>153</v>
      </c>
      <c r="C460" s="386"/>
      <c r="D460" s="386"/>
      <c r="E460" s="386"/>
      <c r="F460" s="52"/>
      <c r="G460" s="52"/>
      <c r="H460" s="52"/>
      <c r="I460" s="52"/>
      <c r="J460" s="52"/>
      <c r="K460" s="52"/>
      <c r="L460" s="52"/>
      <c r="M460" s="353"/>
      <c r="N460" s="52"/>
      <c r="O460" s="51"/>
      <c r="P460" s="1"/>
      <c r="Q460" s="1"/>
    </row>
    <row r="461" spans="1:17" ht="113.25" customHeight="1" x14ac:dyDescent="0.25">
      <c r="A461" s="326">
        <v>49</v>
      </c>
      <c r="B461" s="314" t="s">
        <v>330</v>
      </c>
      <c r="C461" s="305" t="s">
        <v>246</v>
      </c>
      <c r="D461" s="312" t="s">
        <v>846</v>
      </c>
      <c r="E461" s="312" t="s">
        <v>154</v>
      </c>
      <c r="F461" s="312"/>
      <c r="G461" s="312"/>
      <c r="H461" s="315" t="s">
        <v>155</v>
      </c>
      <c r="I461" s="315">
        <v>1407.5</v>
      </c>
      <c r="J461" s="308">
        <f>K461+L461</f>
        <v>26580.05</v>
      </c>
      <c r="K461" s="285">
        <f>I461*16.54</f>
        <v>23280.05</v>
      </c>
      <c r="L461" s="285">
        <v>3300</v>
      </c>
      <c r="M461" s="348">
        <v>0</v>
      </c>
      <c r="N461" s="285"/>
      <c r="O461" s="302">
        <f>J461+N461</f>
        <v>26580.05</v>
      </c>
      <c r="P461" s="1"/>
      <c r="Q461" s="1"/>
    </row>
    <row r="462" spans="1:17" ht="106.5" customHeight="1" x14ac:dyDescent="0.25">
      <c r="A462" s="406"/>
      <c r="B462" s="434" t="s">
        <v>798</v>
      </c>
      <c r="C462" s="404"/>
      <c r="D462" s="404"/>
      <c r="E462" s="404"/>
      <c r="F462" s="404"/>
      <c r="G462" s="404"/>
      <c r="H462" s="404"/>
      <c r="I462" s="404"/>
      <c r="J462" s="404"/>
      <c r="K462" s="404"/>
      <c r="L462" s="404"/>
      <c r="M462" s="404"/>
      <c r="N462" s="404"/>
      <c r="O462" s="405"/>
      <c r="P462" s="1"/>
      <c r="Q462" s="1"/>
    </row>
    <row r="463" spans="1:17" ht="159" customHeight="1" x14ac:dyDescent="0.25">
      <c r="A463" s="407"/>
      <c r="B463" s="392" t="s">
        <v>722</v>
      </c>
      <c r="C463" s="393"/>
      <c r="D463" s="393"/>
      <c r="E463" s="393"/>
      <c r="F463" s="393"/>
      <c r="G463" s="393"/>
      <c r="H463" s="393"/>
      <c r="I463" s="393"/>
      <c r="J463" s="393"/>
      <c r="K463" s="393"/>
      <c r="L463" s="393"/>
      <c r="M463" s="393"/>
      <c r="N463" s="393"/>
      <c r="O463" s="394"/>
      <c r="P463" s="1"/>
      <c r="Q463" s="1"/>
    </row>
    <row r="464" spans="1:17" ht="121.5" customHeight="1" x14ac:dyDescent="0.25">
      <c r="A464" s="407"/>
      <c r="B464" s="392" t="s">
        <v>724</v>
      </c>
      <c r="C464" s="393"/>
      <c r="D464" s="393"/>
      <c r="E464" s="393"/>
      <c r="F464" s="393"/>
      <c r="G464" s="393"/>
      <c r="H464" s="393"/>
      <c r="I464" s="393"/>
      <c r="J464" s="393"/>
      <c r="K464" s="393"/>
      <c r="L464" s="393"/>
      <c r="M464" s="393"/>
      <c r="N464" s="393"/>
      <c r="O464" s="394"/>
      <c r="P464" s="1"/>
      <c r="Q464" s="1"/>
    </row>
    <row r="465" spans="1:17" ht="16.5" customHeight="1" x14ac:dyDescent="0.25">
      <c r="A465" s="407"/>
      <c r="B465" s="48" t="s">
        <v>723</v>
      </c>
      <c r="C465" s="26"/>
      <c r="D465" s="26"/>
      <c r="E465" s="25"/>
      <c r="F465" s="25"/>
      <c r="G465" s="25"/>
      <c r="H465" s="26"/>
      <c r="I465" s="26"/>
      <c r="J465" s="26"/>
      <c r="K465" s="26"/>
      <c r="L465" s="26"/>
      <c r="M465" s="346"/>
      <c r="N465" s="26"/>
      <c r="O465" s="27"/>
      <c r="P465" s="1"/>
      <c r="Q465" s="1"/>
    </row>
    <row r="466" spans="1:17" x14ac:dyDescent="0.25">
      <c r="A466" s="408"/>
      <c r="B466" s="385" t="s">
        <v>156</v>
      </c>
      <c r="C466" s="386"/>
      <c r="D466" s="386"/>
      <c r="E466" s="386"/>
      <c r="F466" s="52"/>
      <c r="G466" s="52"/>
      <c r="H466" s="52"/>
      <c r="I466" s="52"/>
      <c r="J466" s="52"/>
      <c r="K466" s="52"/>
      <c r="L466" s="52"/>
      <c r="M466" s="353"/>
      <c r="N466" s="52"/>
      <c r="O466" s="142"/>
      <c r="P466" s="1"/>
      <c r="Q466" s="1"/>
    </row>
    <row r="467" spans="1:17" ht="58.5" customHeight="1" x14ac:dyDescent="0.25">
      <c r="A467" s="303">
        <v>50</v>
      </c>
      <c r="B467" s="304" t="s">
        <v>157</v>
      </c>
      <c r="C467" s="305" t="s">
        <v>246</v>
      </c>
      <c r="D467" s="316" t="s">
        <v>298</v>
      </c>
      <c r="E467" s="312" t="s">
        <v>158</v>
      </c>
      <c r="F467" s="312"/>
      <c r="G467" s="312" t="s">
        <v>159</v>
      </c>
      <c r="H467" s="313" t="s">
        <v>146</v>
      </c>
      <c r="I467" s="313">
        <v>3915</v>
      </c>
      <c r="J467" s="308">
        <f>K467+L467</f>
        <v>69254.100000000006</v>
      </c>
      <c r="K467" s="285">
        <f>I467*16.54</f>
        <v>64754.1</v>
      </c>
      <c r="L467" s="285">
        <v>4500</v>
      </c>
      <c r="M467" s="348">
        <v>0</v>
      </c>
      <c r="N467" s="285"/>
      <c r="O467" s="302">
        <f>J467+N467</f>
        <v>69254.100000000006</v>
      </c>
      <c r="P467" s="1"/>
      <c r="Q467" s="1"/>
    </row>
    <row r="468" spans="1:17" ht="71.25" customHeight="1" x14ac:dyDescent="0.25">
      <c r="A468" s="406"/>
      <c r="B468" s="403" t="s">
        <v>332</v>
      </c>
      <c r="C468" s="404"/>
      <c r="D468" s="404"/>
      <c r="E468" s="404"/>
      <c r="F468" s="404"/>
      <c r="G468" s="404"/>
      <c r="H468" s="404"/>
      <c r="I468" s="404"/>
      <c r="J468" s="404"/>
      <c r="K468" s="404"/>
      <c r="L468" s="404"/>
      <c r="M468" s="404"/>
      <c r="N468" s="404"/>
      <c r="O468" s="405"/>
      <c r="P468" s="1"/>
      <c r="Q468" s="1"/>
    </row>
    <row r="469" spans="1:17" ht="72" customHeight="1" x14ac:dyDescent="0.25">
      <c r="A469" s="407"/>
      <c r="B469" s="392" t="s">
        <v>725</v>
      </c>
      <c r="C469" s="393"/>
      <c r="D469" s="393"/>
      <c r="E469" s="393"/>
      <c r="F469" s="393"/>
      <c r="G469" s="393"/>
      <c r="H469" s="393"/>
      <c r="I469" s="393"/>
      <c r="J469" s="393"/>
      <c r="K469" s="393"/>
      <c r="L469" s="393"/>
      <c r="M469" s="393"/>
      <c r="N469" s="393"/>
      <c r="O469" s="394"/>
      <c r="P469" s="1"/>
      <c r="Q469" s="1"/>
    </row>
    <row r="470" spans="1:17" ht="27" customHeight="1" x14ac:dyDescent="0.25">
      <c r="A470" s="407"/>
      <c r="B470" s="392" t="s">
        <v>726</v>
      </c>
      <c r="C470" s="393"/>
      <c r="D470" s="393"/>
      <c r="E470" s="393"/>
      <c r="F470" s="393"/>
      <c r="G470" s="393"/>
      <c r="H470" s="393"/>
      <c r="I470" s="393"/>
      <c r="J470" s="393"/>
      <c r="K470" s="393"/>
      <c r="L470" s="393"/>
      <c r="M470" s="393"/>
      <c r="N470" s="393"/>
      <c r="O470" s="394"/>
      <c r="P470" s="1"/>
      <c r="Q470" s="1"/>
    </row>
    <row r="471" spans="1:17" x14ac:dyDescent="0.25">
      <c r="A471" s="407"/>
      <c r="B471" s="392" t="s">
        <v>728</v>
      </c>
      <c r="C471" s="393"/>
      <c r="D471" s="393"/>
      <c r="E471" s="393"/>
      <c r="F471" s="393"/>
      <c r="G471" s="393"/>
      <c r="H471" s="18"/>
      <c r="I471" s="18"/>
      <c r="J471" s="18"/>
      <c r="K471" s="18"/>
      <c r="L471" s="18"/>
      <c r="M471" s="347"/>
      <c r="N471" s="18"/>
      <c r="O471" s="19"/>
      <c r="P471" s="1"/>
      <c r="Q471" s="1"/>
    </row>
    <row r="472" spans="1:17" x14ac:dyDescent="0.25">
      <c r="A472" s="407"/>
      <c r="B472" s="392" t="s">
        <v>727</v>
      </c>
      <c r="C472" s="393"/>
      <c r="D472" s="393"/>
      <c r="E472" s="393"/>
      <c r="F472" s="393"/>
      <c r="G472" s="26"/>
      <c r="H472" s="26"/>
      <c r="I472" s="26"/>
      <c r="J472" s="26"/>
      <c r="K472" s="26"/>
      <c r="L472" s="26"/>
      <c r="M472" s="346"/>
      <c r="N472" s="26"/>
      <c r="O472" s="27"/>
      <c r="P472" s="1"/>
      <c r="Q472" s="1"/>
    </row>
    <row r="473" spans="1:17" ht="15.75" customHeight="1" x14ac:dyDescent="0.25">
      <c r="A473" s="407"/>
      <c r="B473" s="403" t="s">
        <v>729</v>
      </c>
      <c r="C473" s="404"/>
      <c r="D473" s="404"/>
      <c r="E473" s="404"/>
      <c r="F473" s="404"/>
      <c r="G473" s="404"/>
      <c r="H473" s="404"/>
      <c r="I473" s="404"/>
      <c r="J473" s="404"/>
      <c r="K473" s="404"/>
      <c r="L473" s="404"/>
      <c r="M473" s="404"/>
      <c r="N473" s="25"/>
      <c r="O473" s="96"/>
      <c r="P473" s="1"/>
      <c r="Q473" s="1"/>
    </row>
    <row r="474" spans="1:17" ht="17.850000000000001" customHeight="1" x14ac:dyDescent="0.25">
      <c r="A474" s="407"/>
      <c r="B474" s="48" t="s">
        <v>730</v>
      </c>
      <c r="C474" s="26"/>
      <c r="D474" s="26"/>
      <c r="E474" s="25"/>
      <c r="F474" s="25"/>
      <c r="G474" s="25"/>
      <c r="H474" s="26"/>
      <c r="I474" s="26"/>
      <c r="J474" s="26"/>
      <c r="K474" s="26"/>
      <c r="L474" s="26"/>
      <c r="M474" s="346"/>
      <c r="N474" s="26"/>
      <c r="O474" s="27"/>
      <c r="P474" s="1"/>
      <c r="Q474" s="1"/>
    </row>
    <row r="475" spans="1:17" x14ac:dyDescent="0.25">
      <c r="A475" s="408"/>
      <c r="B475" s="385" t="s">
        <v>331</v>
      </c>
      <c r="C475" s="386"/>
      <c r="D475" s="386"/>
      <c r="E475" s="386"/>
      <c r="F475" s="386"/>
      <c r="G475" s="386"/>
      <c r="H475" s="52"/>
      <c r="I475" s="52"/>
      <c r="J475" s="52"/>
      <c r="K475" s="52"/>
      <c r="L475" s="52"/>
      <c r="M475" s="353"/>
      <c r="N475" s="52"/>
      <c r="O475" s="51"/>
      <c r="P475" s="1"/>
      <c r="Q475" s="1"/>
    </row>
    <row r="476" spans="1:17" ht="135.75" customHeight="1" x14ac:dyDescent="0.25">
      <c r="A476" s="303">
        <v>51</v>
      </c>
      <c r="B476" s="304" t="s">
        <v>333</v>
      </c>
      <c r="C476" s="305" t="s">
        <v>246</v>
      </c>
      <c r="D476" s="316" t="s">
        <v>294</v>
      </c>
      <c r="E476" s="312" t="s">
        <v>334</v>
      </c>
      <c r="F476" s="312"/>
      <c r="G476" s="312"/>
      <c r="H476" s="313" t="s">
        <v>146</v>
      </c>
      <c r="I476" s="313">
        <v>1150</v>
      </c>
      <c r="J476" s="308">
        <f>K476+L476</f>
        <v>54678</v>
      </c>
      <c r="K476" s="285">
        <f>3200*16.54</f>
        <v>52928</v>
      </c>
      <c r="L476" s="285">
        <v>1750</v>
      </c>
      <c r="M476" s="348">
        <v>0</v>
      </c>
      <c r="N476" s="285">
        <v>0</v>
      </c>
      <c r="O476" s="302">
        <f>J476+N476</f>
        <v>54678</v>
      </c>
      <c r="P476" s="1"/>
      <c r="Q476" s="1"/>
    </row>
    <row r="477" spans="1:17" ht="61.5" customHeight="1" x14ac:dyDescent="0.25">
      <c r="A477" s="406"/>
      <c r="B477" s="403" t="s">
        <v>477</v>
      </c>
      <c r="C477" s="404"/>
      <c r="D477" s="404"/>
      <c r="E477" s="404"/>
      <c r="F477" s="404"/>
      <c r="G477" s="404"/>
      <c r="H477" s="404"/>
      <c r="I477" s="404"/>
      <c r="J477" s="404"/>
      <c r="K477" s="404"/>
      <c r="L477" s="404"/>
      <c r="M477" s="404"/>
      <c r="N477" s="404"/>
      <c r="O477" s="405"/>
      <c r="P477" s="1"/>
      <c r="Q477" s="1"/>
    </row>
    <row r="478" spans="1:17" ht="82.5" customHeight="1" x14ac:dyDescent="0.25">
      <c r="A478" s="407"/>
      <c r="B478" s="392" t="s">
        <v>731</v>
      </c>
      <c r="C478" s="393"/>
      <c r="D478" s="393"/>
      <c r="E478" s="393"/>
      <c r="F478" s="393"/>
      <c r="G478" s="393"/>
      <c r="H478" s="393"/>
      <c r="I478" s="393"/>
      <c r="J478" s="393"/>
      <c r="K478" s="393"/>
      <c r="L478" s="393"/>
      <c r="M478" s="393"/>
      <c r="N478" s="393"/>
      <c r="O478" s="394"/>
      <c r="P478" s="1"/>
      <c r="Q478" s="1"/>
    </row>
    <row r="479" spans="1:17" ht="25.5" customHeight="1" x14ac:dyDescent="0.25">
      <c r="A479" s="407"/>
      <c r="B479" s="392" t="s">
        <v>734</v>
      </c>
      <c r="C479" s="393"/>
      <c r="D479" s="393"/>
      <c r="E479" s="393"/>
      <c r="F479" s="393"/>
      <c r="G479" s="393"/>
      <c r="H479" s="393"/>
      <c r="I479" s="393"/>
      <c r="J479" s="393"/>
      <c r="K479" s="393"/>
      <c r="L479" s="393"/>
      <c r="M479" s="393"/>
      <c r="N479" s="393"/>
      <c r="O479" s="394"/>
      <c r="P479" s="1"/>
      <c r="Q479" s="1"/>
    </row>
    <row r="480" spans="1:17" ht="18" customHeight="1" x14ac:dyDescent="0.25">
      <c r="A480" s="407"/>
      <c r="B480" s="392" t="s">
        <v>732</v>
      </c>
      <c r="C480" s="393"/>
      <c r="D480" s="393"/>
      <c r="E480" s="393"/>
      <c r="F480" s="393"/>
      <c r="G480" s="393"/>
      <c r="H480" s="393"/>
      <c r="I480" s="393"/>
      <c r="J480" s="393"/>
      <c r="K480" s="393"/>
      <c r="L480" s="393"/>
      <c r="M480" s="393"/>
      <c r="N480" s="393"/>
      <c r="O480" s="394"/>
      <c r="P480" s="1"/>
      <c r="Q480" s="1"/>
    </row>
    <row r="481" spans="1:17" ht="14.25" customHeight="1" x14ac:dyDescent="0.25">
      <c r="A481" s="407"/>
      <c r="B481" s="392" t="s">
        <v>733</v>
      </c>
      <c r="C481" s="416"/>
      <c r="D481" s="416"/>
      <c r="E481" s="416"/>
      <c r="F481" s="416"/>
      <c r="G481" s="416"/>
      <c r="H481" s="416"/>
      <c r="I481" s="416"/>
      <c r="J481" s="416"/>
      <c r="K481" s="416"/>
      <c r="L481" s="416"/>
      <c r="M481" s="416"/>
      <c r="N481" s="416"/>
      <c r="O481" s="417"/>
      <c r="P481" s="1"/>
      <c r="Q481" s="1"/>
    </row>
    <row r="482" spans="1:17" ht="18" customHeight="1" x14ac:dyDescent="0.25">
      <c r="A482" s="407"/>
      <c r="B482" s="48" t="s">
        <v>712</v>
      </c>
      <c r="C482" s="26"/>
      <c r="D482" s="26"/>
      <c r="E482" s="25"/>
      <c r="F482" s="25"/>
      <c r="G482" s="25"/>
      <c r="H482" s="26"/>
      <c r="I482" s="26"/>
      <c r="J482" s="26"/>
      <c r="K482" s="26"/>
      <c r="L482" s="26"/>
      <c r="M482" s="346"/>
      <c r="N482" s="26"/>
      <c r="O482" s="142"/>
      <c r="P482" s="1"/>
      <c r="Q482" s="1"/>
    </row>
    <row r="483" spans="1:17" ht="11.25" customHeight="1" x14ac:dyDescent="0.25">
      <c r="A483" s="408"/>
      <c r="B483" s="385" t="s">
        <v>161</v>
      </c>
      <c r="C483" s="386"/>
      <c r="D483" s="386"/>
      <c r="E483" s="52"/>
      <c r="F483" s="52"/>
      <c r="G483" s="52"/>
      <c r="H483" s="52"/>
      <c r="I483" s="52"/>
      <c r="J483" s="52"/>
      <c r="K483" s="52"/>
      <c r="L483" s="52"/>
      <c r="M483" s="353"/>
      <c r="N483" s="52"/>
      <c r="O483" s="142"/>
      <c r="P483" s="1"/>
      <c r="Q483" s="1"/>
    </row>
    <row r="484" spans="1:17" ht="61.5" customHeight="1" x14ac:dyDescent="0.25">
      <c r="A484" s="303">
        <v>52</v>
      </c>
      <c r="B484" s="304" t="s">
        <v>461</v>
      </c>
      <c r="C484" s="305" t="s">
        <v>246</v>
      </c>
      <c r="D484" s="306" t="s">
        <v>299</v>
      </c>
      <c r="E484" s="312" t="s">
        <v>300</v>
      </c>
      <c r="F484" s="312"/>
      <c r="G484" s="312" t="s">
        <v>295</v>
      </c>
      <c r="H484" s="312" t="s">
        <v>312</v>
      </c>
      <c r="I484" s="315">
        <v>1957.5</v>
      </c>
      <c r="J484" s="308">
        <f>K484+L484</f>
        <v>35277.050000000003</v>
      </c>
      <c r="K484" s="285">
        <f>I484*16.54</f>
        <v>32377.05</v>
      </c>
      <c r="L484" s="285">
        <v>2900</v>
      </c>
      <c r="M484" s="348">
        <v>0</v>
      </c>
      <c r="N484" s="285"/>
      <c r="O484" s="317">
        <f>J484+N484</f>
        <v>35277.050000000003</v>
      </c>
      <c r="P484" s="1"/>
      <c r="Q484" s="1"/>
    </row>
    <row r="485" spans="1:17" s="271" customFormat="1" ht="120.75" customHeight="1" x14ac:dyDescent="0.25">
      <c r="A485" s="400"/>
      <c r="B485" s="403" t="s">
        <v>337</v>
      </c>
      <c r="C485" s="404"/>
      <c r="D485" s="404"/>
      <c r="E485" s="404"/>
      <c r="F485" s="404"/>
      <c r="G485" s="404"/>
      <c r="H485" s="404"/>
      <c r="I485" s="404"/>
      <c r="J485" s="404"/>
      <c r="K485" s="404"/>
      <c r="L485" s="404"/>
      <c r="M485" s="404"/>
      <c r="N485" s="404"/>
      <c r="O485" s="405"/>
      <c r="P485" s="1"/>
      <c r="Q485" s="1"/>
    </row>
    <row r="486" spans="1:17" s="271" customFormat="1" ht="197.25" customHeight="1" x14ac:dyDescent="0.25">
      <c r="A486" s="401"/>
      <c r="B486" s="392" t="s">
        <v>338</v>
      </c>
      <c r="C486" s="393"/>
      <c r="D486" s="393"/>
      <c r="E486" s="393"/>
      <c r="F486" s="393"/>
      <c r="G486" s="393"/>
      <c r="H486" s="393"/>
      <c r="I486" s="393"/>
      <c r="J486" s="393"/>
      <c r="K486" s="393"/>
      <c r="L486" s="393"/>
      <c r="M486" s="393"/>
      <c r="N486" s="393"/>
      <c r="O486" s="394"/>
      <c r="P486" s="1"/>
      <c r="Q486" s="1"/>
    </row>
    <row r="487" spans="1:17" s="271" customFormat="1" ht="27.75" customHeight="1" x14ac:dyDescent="0.25">
      <c r="A487" s="420"/>
      <c r="B487" s="392" t="s">
        <v>736</v>
      </c>
      <c r="C487" s="393"/>
      <c r="D487" s="393"/>
      <c r="E487" s="393"/>
      <c r="F487" s="393"/>
      <c r="G487" s="393"/>
      <c r="H487" s="393"/>
      <c r="I487" s="393"/>
      <c r="J487" s="393"/>
      <c r="K487" s="393"/>
      <c r="L487" s="393"/>
      <c r="M487" s="393"/>
      <c r="N487" s="393"/>
      <c r="O487" s="394"/>
      <c r="P487" s="1"/>
      <c r="Q487" s="1"/>
    </row>
    <row r="488" spans="1:17" s="271" customFormat="1" ht="15" customHeight="1" x14ac:dyDescent="0.25">
      <c r="A488" s="420"/>
      <c r="B488" s="422" t="s">
        <v>735</v>
      </c>
      <c r="C488" s="423"/>
      <c r="D488" s="423"/>
      <c r="E488" s="423"/>
      <c r="F488" s="423"/>
      <c r="G488" s="423"/>
      <c r="H488" s="423"/>
      <c r="I488" s="423"/>
      <c r="J488" s="423"/>
      <c r="K488" s="423"/>
      <c r="L488" s="423"/>
      <c r="M488" s="423"/>
      <c r="N488" s="423"/>
      <c r="O488" s="394"/>
      <c r="P488" s="1"/>
      <c r="Q488" s="1"/>
    </row>
    <row r="489" spans="1:17" s="271" customFormat="1" ht="18" customHeight="1" x14ac:dyDescent="0.25">
      <c r="A489" s="420"/>
      <c r="B489" s="403" t="s">
        <v>737</v>
      </c>
      <c r="C489" s="404"/>
      <c r="D489" s="404"/>
      <c r="E489" s="404"/>
      <c r="F489" s="404"/>
      <c r="G489" s="404"/>
      <c r="H489" s="404"/>
      <c r="I489" s="404"/>
      <c r="J489" s="404"/>
      <c r="K489" s="404"/>
      <c r="L489" s="404"/>
      <c r="M489" s="404"/>
      <c r="N489" s="404"/>
      <c r="O489" s="431"/>
      <c r="P489" s="1"/>
      <c r="Q489" s="1"/>
    </row>
    <row r="490" spans="1:17" ht="18" customHeight="1" x14ac:dyDescent="0.25">
      <c r="A490" s="420"/>
      <c r="B490" s="424" t="s">
        <v>741</v>
      </c>
      <c r="C490" s="425"/>
      <c r="D490" s="425"/>
      <c r="E490" s="425"/>
      <c r="F490" s="425"/>
      <c r="G490" s="425"/>
      <c r="H490" s="425"/>
      <c r="I490" s="425"/>
      <c r="J490" s="425"/>
      <c r="K490" s="425"/>
      <c r="L490" s="425"/>
      <c r="M490" s="425"/>
      <c r="N490" s="425"/>
      <c r="O490" s="394"/>
      <c r="P490" s="1"/>
      <c r="Q490" s="1"/>
    </row>
    <row r="491" spans="1:17" x14ac:dyDescent="0.25">
      <c r="A491" s="420"/>
      <c r="B491" s="403" t="s">
        <v>740</v>
      </c>
      <c r="C491" s="404"/>
      <c r="D491" s="404"/>
      <c r="E491" s="404"/>
      <c r="F491" s="404"/>
      <c r="G491" s="404"/>
      <c r="H491" s="404"/>
      <c r="I491" s="404"/>
      <c r="J491" s="404"/>
      <c r="K491" s="404"/>
      <c r="L491" s="404"/>
      <c r="M491" s="404"/>
      <c r="N491" s="404"/>
      <c r="O491" s="96"/>
      <c r="P491" s="1"/>
      <c r="Q491" s="1"/>
    </row>
    <row r="492" spans="1:17" ht="20.25" customHeight="1" x14ac:dyDescent="0.25">
      <c r="A492" s="300"/>
      <c r="B492" s="432" t="s">
        <v>738</v>
      </c>
      <c r="C492" s="433"/>
      <c r="D492" s="433"/>
      <c r="E492" s="433"/>
      <c r="F492" s="433"/>
      <c r="G492" s="433"/>
      <c r="H492" s="433"/>
      <c r="I492" s="433"/>
      <c r="J492" s="433"/>
      <c r="K492" s="433"/>
      <c r="L492" s="433"/>
      <c r="M492" s="433"/>
      <c r="N492" s="433"/>
      <c r="O492" s="431"/>
      <c r="P492" s="1"/>
      <c r="Q492" s="1"/>
    </row>
    <row r="493" spans="1:17" ht="18" customHeight="1" x14ac:dyDescent="0.25">
      <c r="A493" s="407"/>
      <c r="B493" s="426" t="s">
        <v>739</v>
      </c>
      <c r="C493" s="427"/>
      <c r="D493" s="427"/>
      <c r="E493" s="427"/>
      <c r="F493" s="427"/>
      <c r="G493" s="427"/>
      <c r="H493" s="427"/>
      <c r="I493" s="427"/>
      <c r="J493" s="427"/>
      <c r="K493" s="427"/>
      <c r="L493" s="427"/>
      <c r="M493" s="427"/>
      <c r="N493" s="427"/>
      <c r="O493" s="96"/>
      <c r="P493" s="1"/>
      <c r="Q493" s="1"/>
    </row>
    <row r="494" spans="1:17" ht="15.75" customHeight="1" x14ac:dyDescent="0.25">
      <c r="A494" s="407"/>
      <c r="B494" s="428" t="s">
        <v>335</v>
      </c>
      <c r="C494" s="428"/>
      <c r="D494" s="428"/>
      <c r="E494" s="428"/>
      <c r="F494" s="428"/>
      <c r="G494" s="428"/>
      <c r="H494" s="26"/>
      <c r="I494" s="26"/>
      <c r="J494" s="26"/>
      <c r="K494" s="26"/>
      <c r="L494" s="26"/>
      <c r="M494" s="346"/>
      <c r="N494" s="26"/>
      <c r="O494" s="27"/>
      <c r="P494" s="1"/>
      <c r="Q494" s="1"/>
    </row>
    <row r="495" spans="1:17" ht="17.25" customHeight="1" x14ac:dyDescent="0.25">
      <c r="A495" s="407"/>
      <c r="B495" s="429" t="s">
        <v>336</v>
      </c>
      <c r="C495" s="430"/>
      <c r="D495" s="430"/>
      <c r="E495" s="430"/>
      <c r="F495" s="286"/>
      <c r="G495" s="286"/>
      <c r="H495" s="286"/>
      <c r="I495" s="286"/>
      <c r="J495" s="286"/>
      <c r="K495" s="286"/>
      <c r="L495" s="287"/>
      <c r="M495" s="367"/>
      <c r="N495" s="286"/>
      <c r="O495" s="145"/>
      <c r="P495" s="1"/>
      <c r="Q495" s="1"/>
    </row>
    <row r="496" spans="1:17" ht="47.25" customHeight="1" x14ac:dyDescent="0.25">
      <c r="A496" s="303">
        <v>53</v>
      </c>
      <c r="B496" s="318" t="s">
        <v>301</v>
      </c>
      <c r="C496" s="319" t="s">
        <v>246</v>
      </c>
      <c r="D496" s="312" t="s">
        <v>302</v>
      </c>
      <c r="E496" s="312" t="s">
        <v>303</v>
      </c>
      <c r="F496" s="320"/>
      <c r="G496" s="320" t="s">
        <v>295</v>
      </c>
      <c r="H496" s="315" t="s">
        <v>304</v>
      </c>
      <c r="I496" s="315">
        <v>3157.5</v>
      </c>
      <c r="J496" s="308">
        <f>K496+L496</f>
        <v>61225.049999999996</v>
      </c>
      <c r="K496" s="285">
        <f>I496*16.54</f>
        <v>52225.049999999996</v>
      </c>
      <c r="L496" s="285">
        <v>9000</v>
      </c>
      <c r="M496" s="368">
        <v>0</v>
      </c>
      <c r="N496" s="288"/>
      <c r="O496" s="302">
        <f>J496+N496</f>
        <v>61225.049999999996</v>
      </c>
      <c r="P496" s="1"/>
      <c r="Q496" s="1"/>
    </row>
    <row r="497" spans="1:17" ht="71.25" customHeight="1" x14ac:dyDescent="0.25">
      <c r="A497" s="289"/>
      <c r="B497" s="403" t="s">
        <v>339</v>
      </c>
      <c r="C497" s="404"/>
      <c r="D497" s="404"/>
      <c r="E497" s="404"/>
      <c r="F497" s="404"/>
      <c r="G497" s="404"/>
      <c r="H497" s="404"/>
      <c r="I497" s="404"/>
      <c r="J497" s="404"/>
      <c r="K497" s="404"/>
      <c r="L497" s="404"/>
      <c r="M497" s="404"/>
      <c r="N497" s="404"/>
      <c r="O497" s="405"/>
      <c r="P497" s="1"/>
      <c r="Q497" s="1"/>
    </row>
    <row r="498" spans="1:17" ht="155.25" customHeight="1" x14ac:dyDescent="0.25">
      <c r="A498" s="290"/>
      <c r="B498" s="392" t="s">
        <v>742</v>
      </c>
      <c r="C498" s="393"/>
      <c r="D498" s="393"/>
      <c r="E498" s="393"/>
      <c r="F498" s="393"/>
      <c r="G498" s="393"/>
      <c r="H498" s="393"/>
      <c r="I498" s="393"/>
      <c r="J498" s="393"/>
      <c r="K498" s="393"/>
      <c r="L498" s="393"/>
      <c r="M498" s="393"/>
      <c r="N498" s="393"/>
      <c r="O498" s="394"/>
      <c r="P498" s="1"/>
      <c r="Q498" s="1"/>
    </row>
    <row r="499" spans="1:17" ht="28.5" customHeight="1" x14ac:dyDescent="0.25">
      <c r="A499" s="406"/>
      <c r="B499" s="392" t="s">
        <v>743</v>
      </c>
      <c r="C499" s="393"/>
      <c r="D499" s="393"/>
      <c r="E499" s="393"/>
      <c r="F499" s="393"/>
      <c r="G499" s="393"/>
      <c r="H499" s="393"/>
      <c r="I499" s="393"/>
      <c r="J499" s="393"/>
      <c r="K499" s="393"/>
      <c r="L499" s="393"/>
      <c r="M499" s="393"/>
      <c r="N499" s="393"/>
      <c r="O499" s="394"/>
      <c r="P499" s="1"/>
      <c r="Q499" s="1"/>
    </row>
    <row r="500" spans="1:17" ht="15.75" customHeight="1" x14ac:dyDescent="0.25">
      <c r="A500" s="407"/>
      <c r="B500" s="483" t="s">
        <v>744</v>
      </c>
      <c r="C500" s="484"/>
      <c r="D500" s="484"/>
      <c r="E500" s="484"/>
      <c r="F500" s="484"/>
      <c r="G500" s="484"/>
      <c r="H500" s="484"/>
      <c r="I500" s="484"/>
      <c r="J500" s="484"/>
      <c r="K500" s="484"/>
      <c r="L500" s="484"/>
      <c r="M500" s="484"/>
      <c r="N500" s="484"/>
      <c r="O500" s="27"/>
      <c r="P500" s="1"/>
      <c r="Q500" s="1"/>
    </row>
    <row r="501" spans="1:17" ht="14.25" customHeight="1" x14ac:dyDescent="0.25">
      <c r="A501" s="407"/>
      <c r="B501" s="403" t="s">
        <v>745</v>
      </c>
      <c r="C501" s="404"/>
      <c r="D501" s="404"/>
      <c r="E501" s="404"/>
      <c r="F501" s="404"/>
      <c r="G501" s="404"/>
      <c r="H501" s="404"/>
      <c r="I501" s="404"/>
      <c r="J501" s="404"/>
      <c r="K501" s="404"/>
      <c r="L501" s="404"/>
      <c r="M501" s="404"/>
      <c r="N501" s="404"/>
      <c r="O501" s="27"/>
      <c r="P501" s="1"/>
      <c r="Q501" s="1"/>
    </row>
    <row r="502" spans="1:17" ht="14.25" customHeight="1" x14ac:dyDescent="0.25">
      <c r="A502" s="407"/>
      <c r="B502" s="34" t="s">
        <v>746</v>
      </c>
      <c r="C502" s="32"/>
      <c r="D502" s="32"/>
      <c r="E502" s="32"/>
      <c r="F502" s="32"/>
      <c r="G502" s="32"/>
      <c r="H502" s="32"/>
      <c r="I502" s="32"/>
      <c r="J502" s="32"/>
      <c r="K502" s="32"/>
      <c r="L502" s="32"/>
      <c r="M502" s="349"/>
      <c r="N502" s="32"/>
      <c r="O502" s="27"/>
      <c r="P502" s="1"/>
      <c r="Q502" s="1"/>
    </row>
    <row r="503" spans="1:17" ht="14.25" customHeight="1" x14ac:dyDescent="0.25">
      <c r="A503" s="407"/>
      <c r="B503" s="34" t="s">
        <v>747</v>
      </c>
      <c r="C503" s="32"/>
      <c r="D503" s="32"/>
      <c r="E503" s="32"/>
      <c r="F503" s="32"/>
      <c r="G503" s="32"/>
      <c r="H503" s="32"/>
      <c r="I503" s="32"/>
      <c r="J503" s="32"/>
      <c r="K503" s="32"/>
      <c r="L503" s="32"/>
      <c r="M503" s="349"/>
      <c r="N503" s="32"/>
      <c r="O503" s="27"/>
      <c r="P503" s="1"/>
      <c r="Q503" s="1"/>
    </row>
    <row r="504" spans="1:17" ht="16.5" customHeight="1" x14ac:dyDescent="0.25">
      <c r="A504" s="407"/>
      <c r="B504" s="403" t="s">
        <v>748</v>
      </c>
      <c r="C504" s="404"/>
      <c r="D504" s="404"/>
      <c r="E504" s="404"/>
      <c r="F504" s="404"/>
      <c r="G504" s="404"/>
      <c r="H504" s="404"/>
      <c r="I504" s="404"/>
      <c r="J504" s="404"/>
      <c r="K504" s="404"/>
      <c r="L504" s="404"/>
      <c r="M504" s="404"/>
      <c r="N504" s="404"/>
      <c r="O504" s="27"/>
      <c r="P504" s="1"/>
      <c r="Q504" s="1"/>
    </row>
    <row r="505" spans="1:17" ht="12.75" customHeight="1" x14ac:dyDescent="0.25">
      <c r="A505" s="407"/>
      <c r="B505" s="426" t="s">
        <v>749</v>
      </c>
      <c r="C505" s="490"/>
      <c r="D505" s="490"/>
      <c r="E505" s="490"/>
      <c r="F505" s="490"/>
      <c r="G505" s="490"/>
      <c r="H505" s="490"/>
      <c r="I505" s="490"/>
      <c r="J505" s="490"/>
      <c r="K505" s="490"/>
      <c r="L505" s="490"/>
      <c r="M505" s="490"/>
      <c r="N505" s="490"/>
      <c r="O505" s="27"/>
      <c r="P505" s="1"/>
      <c r="Q505" s="1"/>
    </row>
    <row r="506" spans="1:17" ht="18" customHeight="1" x14ac:dyDescent="0.25">
      <c r="A506" s="407"/>
      <c r="B506" s="48" t="s">
        <v>750</v>
      </c>
      <c r="C506" s="26"/>
      <c r="D506" s="26"/>
      <c r="E506" s="26"/>
      <c r="F506" s="26"/>
      <c r="G506" s="26"/>
      <c r="H506" s="26"/>
      <c r="I506" s="26"/>
      <c r="J506" s="26"/>
      <c r="K506" s="26"/>
      <c r="L506" s="26"/>
      <c r="M506" s="346"/>
      <c r="N506" s="26"/>
      <c r="O506" s="27"/>
      <c r="P506" s="1"/>
      <c r="Q506" s="1"/>
    </row>
    <row r="507" spans="1:17" ht="13.5" customHeight="1" x14ac:dyDescent="0.25">
      <c r="A507" s="407"/>
      <c r="B507" s="385" t="s">
        <v>305</v>
      </c>
      <c r="C507" s="386"/>
      <c r="D507" s="386"/>
      <c r="E507" s="386"/>
      <c r="F507" s="386"/>
      <c r="G507" s="386"/>
      <c r="H507" s="386"/>
      <c r="I507" s="386"/>
      <c r="J507" s="386"/>
      <c r="K507" s="52"/>
      <c r="L507" s="52"/>
      <c r="M507" s="353"/>
      <c r="N507" s="52"/>
      <c r="O507" s="51"/>
      <c r="P507" s="1"/>
      <c r="Q507" s="1"/>
    </row>
    <row r="508" spans="1:17" ht="52.5" customHeight="1" x14ac:dyDescent="0.25">
      <c r="A508" s="303">
        <v>54</v>
      </c>
      <c r="B508" s="304" t="s">
        <v>306</v>
      </c>
      <c r="C508" s="305" t="s">
        <v>246</v>
      </c>
      <c r="D508" s="316" t="s">
        <v>395</v>
      </c>
      <c r="E508" s="312" t="s">
        <v>162</v>
      </c>
      <c r="F508" s="312"/>
      <c r="G508" s="312" t="s">
        <v>394</v>
      </c>
      <c r="H508" s="312" t="s">
        <v>307</v>
      </c>
      <c r="I508" s="315">
        <v>800</v>
      </c>
      <c r="J508" s="308">
        <f>K508+L508</f>
        <v>13352</v>
      </c>
      <c r="K508" s="285">
        <f>I508*16.54</f>
        <v>13232</v>
      </c>
      <c r="L508" s="302">
        <v>120</v>
      </c>
      <c r="M508" s="369">
        <v>0</v>
      </c>
      <c r="N508" s="285"/>
      <c r="O508" s="302">
        <f>J508+N508</f>
        <v>13352</v>
      </c>
      <c r="P508" s="1"/>
      <c r="Q508" s="1"/>
    </row>
    <row r="509" spans="1:17" ht="42" customHeight="1" x14ac:dyDescent="0.25">
      <c r="A509" s="400"/>
      <c r="B509" s="403" t="s">
        <v>629</v>
      </c>
      <c r="C509" s="404"/>
      <c r="D509" s="404"/>
      <c r="E509" s="404"/>
      <c r="F509" s="404"/>
      <c r="G509" s="404"/>
      <c r="H509" s="404"/>
      <c r="I509" s="404"/>
      <c r="J509" s="404"/>
      <c r="K509" s="404"/>
      <c r="L509" s="404"/>
      <c r="M509" s="404"/>
      <c r="N509" s="404"/>
      <c r="O509" s="405"/>
      <c r="P509" s="1"/>
      <c r="Q509" s="1"/>
    </row>
    <row r="510" spans="1:17" ht="54" customHeight="1" x14ac:dyDescent="0.25">
      <c r="A510" s="401"/>
      <c r="B510" s="392" t="s">
        <v>630</v>
      </c>
      <c r="C510" s="393"/>
      <c r="D510" s="393"/>
      <c r="E510" s="393"/>
      <c r="F510" s="393"/>
      <c r="G510" s="393"/>
      <c r="H510" s="393"/>
      <c r="I510" s="393"/>
      <c r="J510" s="393"/>
      <c r="K510" s="393"/>
      <c r="L510" s="393"/>
      <c r="M510" s="393"/>
      <c r="N510" s="393"/>
      <c r="O510" s="394"/>
      <c r="P510" s="1"/>
      <c r="Q510" s="1"/>
    </row>
    <row r="511" spans="1:17" ht="24.75" customHeight="1" x14ac:dyDescent="0.25">
      <c r="A511" s="420"/>
      <c r="B511" s="392" t="s">
        <v>631</v>
      </c>
      <c r="C511" s="393"/>
      <c r="D511" s="393"/>
      <c r="E511" s="393"/>
      <c r="F511" s="393"/>
      <c r="G511" s="393"/>
      <c r="H511" s="393"/>
      <c r="I511" s="393"/>
      <c r="J511" s="393"/>
      <c r="K511" s="393"/>
      <c r="L511" s="393"/>
      <c r="M511" s="393"/>
      <c r="N511" s="393"/>
      <c r="O511" s="394"/>
      <c r="P511" s="1"/>
      <c r="Q511" s="1"/>
    </row>
    <row r="512" spans="1:17" ht="15.75" customHeight="1" x14ac:dyDescent="0.25">
      <c r="A512" s="420"/>
      <c r="B512" s="392" t="s">
        <v>751</v>
      </c>
      <c r="C512" s="393"/>
      <c r="D512" s="393"/>
      <c r="E512" s="393"/>
      <c r="F512" s="393"/>
      <c r="G512" s="393"/>
      <c r="H512" s="393"/>
      <c r="I512" s="393"/>
      <c r="J512" s="393"/>
      <c r="K512" s="393"/>
      <c r="L512" s="393"/>
      <c r="M512" s="393"/>
      <c r="N512" s="393"/>
      <c r="O512" s="394"/>
      <c r="P512" s="1"/>
      <c r="Q512" s="1"/>
    </row>
    <row r="513" spans="1:17" ht="15" customHeight="1" x14ac:dyDescent="0.25">
      <c r="A513" s="420"/>
      <c r="B513" s="392" t="s">
        <v>632</v>
      </c>
      <c r="C513" s="393"/>
      <c r="D513" s="393"/>
      <c r="E513" s="393"/>
      <c r="F513" s="393"/>
      <c r="G513" s="393"/>
      <c r="H513" s="393"/>
      <c r="I513" s="393"/>
      <c r="J513" s="393"/>
      <c r="K513" s="393"/>
      <c r="L513" s="393"/>
      <c r="M513" s="366"/>
      <c r="N513" s="25"/>
      <c r="O513" s="96"/>
      <c r="P513" s="1"/>
      <c r="Q513" s="1"/>
    </row>
    <row r="514" spans="1:17" ht="15" customHeight="1" x14ac:dyDescent="0.25">
      <c r="A514" s="420"/>
      <c r="B514" s="24" t="s">
        <v>633</v>
      </c>
      <c r="C514" s="26"/>
      <c r="D514" s="26"/>
      <c r="E514" s="25"/>
      <c r="F514" s="25"/>
      <c r="G514" s="25"/>
      <c r="H514" s="26"/>
      <c r="I514" s="26"/>
      <c r="J514" s="26"/>
      <c r="K514" s="26"/>
      <c r="L514" s="26"/>
      <c r="M514" s="366"/>
      <c r="N514" s="25"/>
      <c r="O514" s="96"/>
      <c r="P514" s="1"/>
      <c r="Q514" s="1"/>
    </row>
    <row r="515" spans="1:17" ht="15.75" customHeight="1" x14ac:dyDescent="0.25">
      <c r="A515" s="420"/>
      <c r="B515" s="48" t="s">
        <v>634</v>
      </c>
      <c r="C515" s="26"/>
      <c r="D515" s="26"/>
      <c r="E515" s="25"/>
      <c r="F515" s="25"/>
      <c r="G515" s="25"/>
      <c r="H515" s="26"/>
      <c r="I515" s="26"/>
      <c r="J515" s="26"/>
      <c r="K515" s="26"/>
      <c r="L515" s="26"/>
      <c r="M515" s="346"/>
      <c r="N515" s="26"/>
      <c r="O515" s="27"/>
      <c r="P515" s="1"/>
      <c r="Q515" s="1"/>
    </row>
    <row r="516" spans="1:17" ht="18" customHeight="1" x14ac:dyDescent="0.25">
      <c r="A516" s="421"/>
      <c r="B516" s="169" t="s">
        <v>308</v>
      </c>
      <c r="C516" s="170"/>
      <c r="D516" s="170"/>
      <c r="E516" s="170"/>
      <c r="F516" s="170"/>
      <c r="G516" s="170"/>
      <c r="H516" s="170"/>
      <c r="I516" s="170"/>
      <c r="J516" s="170"/>
      <c r="K516" s="170"/>
      <c r="L516" s="268"/>
      <c r="M516" s="370"/>
      <c r="N516" s="170"/>
      <c r="O516" s="61"/>
      <c r="P516" s="1"/>
      <c r="Q516" s="1"/>
    </row>
    <row r="517" spans="1:17" ht="84" customHeight="1" x14ac:dyDescent="0.25">
      <c r="A517" s="326">
        <v>55</v>
      </c>
      <c r="B517" s="318" t="s">
        <v>361</v>
      </c>
      <c r="C517" s="319" t="s">
        <v>246</v>
      </c>
      <c r="D517" s="312" t="s">
        <v>363</v>
      </c>
      <c r="E517" s="312" t="s">
        <v>362</v>
      </c>
      <c r="F517" s="320"/>
      <c r="G517" s="320"/>
      <c r="H517" s="315" t="s">
        <v>311</v>
      </c>
      <c r="I517" s="311">
        <v>9787.5</v>
      </c>
      <c r="J517" s="308">
        <f>K517+L517</f>
        <v>164885.25</v>
      </c>
      <c r="K517" s="285">
        <f>I517*16.54</f>
        <v>161885.25</v>
      </c>
      <c r="L517" s="285">
        <v>3000</v>
      </c>
      <c r="M517" s="368">
        <v>0</v>
      </c>
      <c r="N517" s="288"/>
      <c r="O517" s="302">
        <f>J517+N517</f>
        <v>164885.25</v>
      </c>
      <c r="P517" s="1"/>
      <c r="Q517" s="1"/>
    </row>
    <row r="518" spans="1:17" ht="42" customHeight="1" x14ac:dyDescent="0.25">
      <c r="A518" s="406"/>
      <c r="B518" s="403" t="s">
        <v>364</v>
      </c>
      <c r="C518" s="404"/>
      <c r="D518" s="404"/>
      <c r="E518" s="404"/>
      <c r="F518" s="404"/>
      <c r="G518" s="404"/>
      <c r="H518" s="404"/>
      <c r="I518" s="404"/>
      <c r="J518" s="404"/>
      <c r="K518" s="404"/>
      <c r="L518" s="404"/>
      <c r="M518" s="404"/>
      <c r="N518" s="404"/>
      <c r="O518" s="405"/>
      <c r="P518" s="1"/>
      <c r="Q518" s="1"/>
    </row>
    <row r="519" spans="1:17" ht="74.25" customHeight="1" x14ac:dyDescent="0.25">
      <c r="A519" s="407"/>
      <c r="B519" s="392" t="s">
        <v>752</v>
      </c>
      <c r="C519" s="393"/>
      <c r="D519" s="393"/>
      <c r="E519" s="393"/>
      <c r="F519" s="393"/>
      <c r="G519" s="393"/>
      <c r="H519" s="393"/>
      <c r="I519" s="393"/>
      <c r="J519" s="393"/>
      <c r="K519" s="393"/>
      <c r="L519" s="393"/>
      <c r="M519" s="393"/>
      <c r="N519" s="393"/>
      <c r="O519" s="394"/>
      <c r="P519" s="1"/>
      <c r="Q519" s="1"/>
    </row>
    <row r="520" spans="1:17" ht="24.75" customHeight="1" x14ac:dyDescent="0.25">
      <c r="A520" s="407"/>
      <c r="B520" s="392" t="s">
        <v>365</v>
      </c>
      <c r="C520" s="393"/>
      <c r="D520" s="393"/>
      <c r="E520" s="393"/>
      <c r="F520" s="393"/>
      <c r="G520" s="393"/>
      <c r="H520" s="393"/>
      <c r="I520" s="393"/>
      <c r="J520" s="393"/>
      <c r="K520" s="393"/>
      <c r="L520" s="393"/>
      <c r="M520" s="393"/>
      <c r="N520" s="393"/>
      <c r="O520" s="394"/>
      <c r="P520" s="1"/>
      <c r="Q520" s="1"/>
    </row>
    <row r="521" spans="1:17" ht="13.5" customHeight="1" x14ac:dyDescent="0.25">
      <c r="A521" s="407"/>
      <c r="B521" s="24" t="s">
        <v>366</v>
      </c>
      <c r="C521" s="26"/>
      <c r="D521" s="26"/>
      <c r="E521" s="26"/>
      <c r="F521" s="26"/>
      <c r="G521" s="26"/>
      <c r="H521" s="26"/>
      <c r="I521" s="26"/>
      <c r="J521" s="26"/>
      <c r="K521" s="26"/>
      <c r="L521" s="26"/>
      <c r="M521" s="346"/>
      <c r="N521" s="26"/>
      <c r="O521" s="27"/>
      <c r="P521" s="1"/>
      <c r="Q521" s="1"/>
    </row>
    <row r="522" spans="1:17" ht="14.25" customHeight="1" x14ac:dyDescent="0.25">
      <c r="A522" s="407"/>
      <c r="B522" s="392" t="s">
        <v>367</v>
      </c>
      <c r="C522" s="393"/>
      <c r="D522" s="393"/>
      <c r="E522" s="393"/>
      <c r="F522" s="26"/>
      <c r="G522" s="26"/>
      <c r="H522" s="26"/>
      <c r="I522" s="26"/>
      <c r="J522" s="26"/>
      <c r="K522" s="26"/>
      <c r="L522" s="26"/>
      <c r="M522" s="346"/>
      <c r="N522" s="26"/>
      <c r="O522" s="27"/>
      <c r="P522" s="1"/>
      <c r="Q522" s="1"/>
    </row>
    <row r="523" spans="1:17" ht="13.5" customHeight="1" x14ac:dyDescent="0.25">
      <c r="A523" s="407"/>
      <c r="B523" s="24" t="s">
        <v>368</v>
      </c>
      <c r="C523" s="26"/>
      <c r="D523" s="26"/>
      <c r="E523" s="26"/>
      <c r="F523" s="26"/>
      <c r="G523" s="26"/>
      <c r="H523" s="26"/>
      <c r="I523" s="26"/>
      <c r="J523" s="26"/>
      <c r="K523" s="26"/>
      <c r="L523" s="26"/>
      <c r="M523" s="346"/>
      <c r="N523" s="26"/>
      <c r="O523" s="27"/>
      <c r="P523" s="1"/>
      <c r="Q523" s="1"/>
    </row>
    <row r="524" spans="1:17" ht="14.25" customHeight="1" x14ac:dyDescent="0.25">
      <c r="A524" s="407"/>
      <c r="B524" s="24" t="s">
        <v>369</v>
      </c>
      <c r="C524" s="26"/>
      <c r="D524" s="26"/>
      <c r="E524" s="26"/>
      <c r="F524" s="26"/>
      <c r="G524" s="26"/>
      <c r="H524" s="26"/>
      <c r="I524" s="26"/>
      <c r="J524" s="26"/>
      <c r="K524" s="26"/>
      <c r="L524" s="26"/>
      <c r="M524" s="346"/>
      <c r="N524" s="26"/>
      <c r="O524" s="27"/>
      <c r="P524" s="1"/>
      <c r="Q524" s="1"/>
    </row>
    <row r="525" spans="1:17" ht="14.25" customHeight="1" x14ac:dyDescent="0.25">
      <c r="A525" s="407"/>
      <c r="B525" s="24" t="s">
        <v>370</v>
      </c>
      <c r="C525" s="26"/>
      <c r="D525" s="26"/>
      <c r="E525" s="26"/>
      <c r="F525" s="26"/>
      <c r="G525" s="26"/>
      <c r="H525" s="26"/>
      <c r="I525" s="26"/>
      <c r="J525" s="26"/>
      <c r="K525" s="26"/>
      <c r="L525" s="26"/>
      <c r="M525" s="346"/>
      <c r="N525" s="26"/>
      <c r="O525" s="27"/>
      <c r="P525" s="1"/>
      <c r="Q525" s="1"/>
    </row>
    <row r="526" spans="1:17" ht="15" customHeight="1" x14ac:dyDescent="0.25">
      <c r="A526" s="407"/>
      <c r="B526" s="24" t="s">
        <v>371</v>
      </c>
      <c r="C526" s="26"/>
      <c r="D526" s="26"/>
      <c r="E526" s="26"/>
      <c r="F526" s="26"/>
      <c r="G526" s="26"/>
      <c r="H526" s="26"/>
      <c r="I526" s="26"/>
      <c r="J526" s="26"/>
      <c r="K526" s="26"/>
      <c r="L526" s="26"/>
      <c r="M526" s="346"/>
      <c r="N526" s="26"/>
      <c r="O526" s="27"/>
      <c r="P526" s="1"/>
      <c r="Q526" s="1"/>
    </row>
    <row r="527" spans="1:17" ht="15.75" customHeight="1" x14ac:dyDescent="0.25">
      <c r="A527" s="407"/>
      <c r="B527" s="48" t="s">
        <v>753</v>
      </c>
      <c r="C527" s="26"/>
      <c r="D527" s="26"/>
      <c r="E527" s="26"/>
      <c r="F527" s="26"/>
      <c r="G527" s="26"/>
      <c r="H527" s="26"/>
      <c r="I527" s="26"/>
      <c r="J527" s="26"/>
      <c r="K527" s="26"/>
      <c r="L527" s="26"/>
      <c r="M527" s="346"/>
      <c r="N527" s="26"/>
      <c r="O527" s="27"/>
      <c r="P527" s="1"/>
      <c r="Q527" s="1"/>
    </row>
    <row r="528" spans="1:17" ht="15.75" customHeight="1" x14ac:dyDescent="0.25">
      <c r="A528" s="408"/>
      <c r="B528" s="385" t="s">
        <v>163</v>
      </c>
      <c r="C528" s="386"/>
      <c r="D528" s="386"/>
      <c r="E528" s="386"/>
      <c r="F528" s="386"/>
      <c r="G528" s="386"/>
      <c r="H528" s="386"/>
      <c r="I528" s="386"/>
      <c r="J528" s="386"/>
      <c r="K528" s="52"/>
      <c r="L528" s="52"/>
      <c r="M528" s="353"/>
      <c r="N528" s="52"/>
      <c r="O528" s="51"/>
      <c r="P528" s="1"/>
      <c r="Q528" s="1"/>
    </row>
    <row r="529" spans="1:17" ht="75.75" customHeight="1" x14ac:dyDescent="0.25">
      <c r="A529" s="294"/>
      <c r="B529" s="295" t="s">
        <v>164</v>
      </c>
      <c r="C529" s="296"/>
      <c r="D529" s="297"/>
      <c r="E529" s="297"/>
      <c r="F529" s="297"/>
      <c r="G529" s="297"/>
      <c r="H529" s="298"/>
      <c r="I529" s="298"/>
      <c r="J529" s="299">
        <f>J530+J543+J555+J564+J572+J587+J598+J608+J618</f>
        <v>352483.63999999996</v>
      </c>
      <c r="K529" s="293">
        <f>K530+K543+K555+K564+K572+K587+K598+K608+K618</f>
        <v>328583.63999999996</v>
      </c>
      <c r="L529" s="293">
        <f>L530+L543+L555+L564+L572+L587+L598+L608+L618</f>
        <v>23900</v>
      </c>
      <c r="M529" s="371">
        <f>M530+M543+M555+M572+M587+M598+M608+M618</f>
        <v>0</v>
      </c>
      <c r="N529" s="293">
        <f>SUM(N530,N543,N555,N564,N572,N587,N598,N608,N618)</f>
        <v>0</v>
      </c>
      <c r="O529" s="299">
        <f>O530+O543+O555+O564+O572+O587+O598+O608+O618</f>
        <v>352483.63999999996</v>
      </c>
      <c r="P529" s="1"/>
      <c r="Q529" s="1"/>
    </row>
    <row r="530" spans="1:17" ht="42.75" customHeight="1" x14ac:dyDescent="0.25">
      <c r="A530" s="291">
        <v>56</v>
      </c>
      <c r="B530" s="292" t="s">
        <v>309</v>
      </c>
      <c r="C530" s="172" t="s">
        <v>246</v>
      </c>
      <c r="D530" s="173" t="s">
        <v>405</v>
      </c>
      <c r="E530" s="173" t="s">
        <v>162</v>
      </c>
      <c r="F530" s="173"/>
      <c r="G530" s="173" t="s">
        <v>310</v>
      </c>
      <c r="H530" s="174" t="s">
        <v>165</v>
      </c>
      <c r="I530" s="174">
        <v>720</v>
      </c>
      <c r="J530" s="175">
        <f>K530+L530</f>
        <v>12578.8</v>
      </c>
      <c r="K530" s="176">
        <f>I530*16.54</f>
        <v>11908.8</v>
      </c>
      <c r="L530" s="171">
        <v>670</v>
      </c>
      <c r="M530" s="369">
        <v>0</v>
      </c>
      <c r="N530" s="176"/>
      <c r="O530" s="171">
        <f>J530+N530</f>
        <v>12578.8</v>
      </c>
      <c r="P530" s="1"/>
      <c r="Q530" s="1"/>
    </row>
    <row r="531" spans="1:17" ht="66" customHeight="1" x14ac:dyDescent="0.25">
      <c r="A531" s="406"/>
      <c r="B531" s="403" t="s">
        <v>635</v>
      </c>
      <c r="C531" s="404"/>
      <c r="D531" s="404"/>
      <c r="E531" s="404"/>
      <c r="F531" s="404"/>
      <c r="G531" s="404"/>
      <c r="H531" s="404"/>
      <c r="I531" s="404"/>
      <c r="J531" s="404"/>
      <c r="K531" s="404"/>
      <c r="L531" s="404"/>
      <c r="M531" s="404"/>
      <c r="N531" s="404"/>
      <c r="O531" s="405"/>
      <c r="P531" s="1"/>
      <c r="Q531" s="1"/>
    </row>
    <row r="532" spans="1:17" ht="78" customHeight="1" x14ac:dyDescent="0.25">
      <c r="A532" s="407"/>
      <c r="B532" s="392" t="s">
        <v>636</v>
      </c>
      <c r="C532" s="393"/>
      <c r="D532" s="393"/>
      <c r="E532" s="393"/>
      <c r="F532" s="393"/>
      <c r="G532" s="393"/>
      <c r="H532" s="393"/>
      <c r="I532" s="393"/>
      <c r="J532" s="393"/>
      <c r="K532" s="393"/>
      <c r="L532" s="393"/>
      <c r="M532" s="393"/>
      <c r="N532" s="393"/>
      <c r="O532" s="394"/>
      <c r="P532" s="1"/>
      <c r="Q532" s="1"/>
    </row>
    <row r="533" spans="1:17" ht="27.75" customHeight="1" x14ac:dyDescent="0.25">
      <c r="A533" s="407"/>
      <c r="B533" s="24" t="s">
        <v>638</v>
      </c>
      <c r="C533" s="26"/>
      <c r="D533" s="26"/>
      <c r="E533" s="26"/>
      <c r="F533" s="26"/>
      <c r="G533" s="26"/>
      <c r="H533" s="26"/>
      <c r="I533" s="26"/>
      <c r="J533" s="26"/>
      <c r="K533" s="26"/>
      <c r="L533" s="26"/>
      <c r="M533" s="346"/>
      <c r="N533" s="26"/>
      <c r="O533" s="27"/>
      <c r="P533" s="1"/>
      <c r="Q533" s="1"/>
    </row>
    <row r="534" spans="1:17" ht="27" customHeight="1" x14ac:dyDescent="0.25">
      <c r="A534" s="407"/>
      <c r="B534" s="403" t="s">
        <v>639</v>
      </c>
      <c r="C534" s="404"/>
      <c r="D534" s="404"/>
      <c r="E534" s="404"/>
      <c r="F534" s="404"/>
      <c r="G534" s="404"/>
      <c r="H534" s="404"/>
      <c r="I534" s="404"/>
      <c r="J534" s="404"/>
      <c r="K534" s="404"/>
      <c r="L534" s="404"/>
      <c r="M534" s="404"/>
      <c r="N534" s="404"/>
      <c r="O534" s="405"/>
      <c r="P534" s="1"/>
      <c r="Q534" s="1"/>
    </row>
    <row r="535" spans="1:17" ht="15" customHeight="1" x14ac:dyDescent="0.25">
      <c r="A535" s="407"/>
      <c r="B535" s="392" t="s">
        <v>637</v>
      </c>
      <c r="C535" s="393"/>
      <c r="D535" s="393"/>
      <c r="E535" s="393"/>
      <c r="F535" s="393"/>
      <c r="G535" s="393"/>
      <c r="H535" s="393"/>
      <c r="I535" s="393"/>
      <c r="J535" s="393"/>
      <c r="K535" s="393"/>
      <c r="L535" s="393"/>
      <c r="M535" s="393"/>
      <c r="N535" s="393"/>
      <c r="O535" s="394"/>
      <c r="P535" s="1"/>
      <c r="Q535" s="1"/>
    </row>
    <row r="536" spans="1:17" ht="15.75" customHeight="1" x14ac:dyDescent="0.25">
      <c r="A536" s="407"/>
      <c r="B536" s="392" t="s">
        <v>640</v>
      </c>
      <c r="C536" s="393"/>
      <c r="D536" s="393"/>
      <c r="E536" s="393"/>
      <c r="F536" s="393"/>
      <c r="G536" s="393"/>
      <c r="H536" s="393"/>
      <c r="I536" s="393"/>
      <c r="J536" s="393"/>
      <c r="K536" s="393"/>
      <c r="L536" s="393"/>
      <c r="M536" s="393"/>
      <c r="N536" s="393"/>
      <c r="O536" s="394"/>
      <c r="P536" s="1"/>
      <c r="Q536" s="1"/>
    </row>
    <row r="537" spans="1:17" ht="15" customHeight="1" x14ac:dyDescent="0.25">
      <c r="A537" s="407"/>
      <c r="B537" s="392" t="s">
        <v>641</v>
      </c>
      <c r="C537" s="393"/>
      <c r="D537" s="393"/>
      <c r="E537" s="393"/>
      <c r="F537" s="393"/>
      <c r="G537" s="393"/>
      <c r="H537" s="393"/>
      <c r="I537" s="393"/>
      <c r="J537" s="393"/>
      <c r="K537" s="393"/>
      <c r="L537" s="393"/>
      <c r="M537" s="393"/>
      <c r="N537" s="393"/>
      <c r="O537" s="394"/>
      <c r="P537" s="1"/>
      <c r="Q537" s="1"/>
    </row>
    <row r="538" spans="1:17" ht="16.5" customHeight="1" x14ac:dyDescent="0.25">
      <c r="A538" s="407"/>
      <c r="B538" s="392" t="s">
        <v>642</v>
      </c>
      <c r="C538" s="393"/>
      <c r="D538" s="393"/>
      <c r="E538" s="393"/>
      <c r="F538" s="393"/>
      <c r="G538" s="393"/>
      <c r="H538" s="393"/>
      <c r="I538" s="393"/>
      <c r="J538" s="393"/>
      <c r="K538" s="393"/>
      <c r="L538" s="393"/>
      <c r="M538" s="393"/>
      <c r="N538" s="393"/>
      <c r="O538" s="394"/>
      <c r="P538" s="1"/>
      <c r="Q538" s="1"/>
    </row>
    <row r="539" spans="1:17" ht="15.75" customHeight="1" x14ac:dyDescent="0.25">
      <c r="A539" s="407"/>
      <c r="B539" s="392" t="s">
        <v>643</v>
      </c>
      <c r="C539" s="393"/>
      <c r="D539" s="393"/>
      <c r="E539" s="393"/>
      <c r="F539" s="393"/>
      <c r="G539" s="393"/>
      <c r="H539" s="393"/>
      <c r="I539" s="393"/>
      <c r="J539" s="393"/>
      <c r="K539" s="393"/>
      <c r="L539" s="393"/>
      <c r="M539" s="393"/>
      <c r="N539" s="393"/>
      <c r="O539" s="394"/>
      <c r="P539" s="1"/>
      <c r="Q539" s="1"/>
    </row>
    <row r="540" spans="1:17" ht="15.75" customHeight="1" x14ac:dyDescent="0.25">
      <c r="A540" s="407"/>
      <c r="B540" s="392" t="s">
        <v>644</v>
      </c>
      <c r="C540" s="393"/>
      <c r="D540" s="393"/>
      <c r="E540" s="393"/>
      <c r="F540" s="393"/>
      <c r="G540" s="393"/>
      <c r="H540" s="393"/>
      <c r="I540" s="393"/>
      <c r="J540" s="393"/>
      <c r="K540" s="393"/>
      <c r="L540" s="393"/>
      <c r="M540" s="393"/>
      <c r="N540" s="393"/>
      <c r="O540" s="394"/>
      <c r="P540" s="1"/>
      <c r="Q540" s="1"/>
    </row>
    <row r="541" spans="1:17" ht="18.75" customHeight="1" x14ac:dyDescent="0.25">
      <c r="A541" s="407"/>
      <c r="B541" s="48" t="s">
        <v>645</v>
      </c>
      <c r="C541" s="25"/>
      <c r="D541" s="26"/>
      <c r="E541" s="25"/>
      <c r="F541" s="25"/>
      <c r="G541" s="25"/>
      <c r="H541" s="168"/>
      <c r="I541" s="168"/>
      <c r="J541" s="26"/>
      <c r="K541" s="25"/>
      <c r="L541" s="25"/>
      <c r="M541" s="366"/>
      <c r="N541" s="25"/>
      <c r="O541" s="96"/>
      <c r="P541" s="1"/>
      <c r="Q541" s="1"/>
    </row>
    <row r="542" spans="1:17" ht="21.75" customHeight="1" x14ac:dyDescent="0.25">
      <c r="A542" s="408"/>
      <c r="B542" s="385" t="s">
        <v>166</v>
      </c>
      <c r="C542" s="386"/>
      <c r="D542" s="386"/>
      <c r="E542" s="386"/>
      <c r="F542" s="52"/>
      <c r="G542" s="52"/>
      <c r="H542" s="52"/>
      <c r="I542" s="52"/>
      <c r="J542" s="52"/>
      <c r="K542" s="52"/>
      <c r="L542" s="52"/>
      <c r="M542" s="353"/>
      <c r="N542" s="52"/>
      <c r="O542" s="51"/>
      <c r="P542" s="1"/>
      <c r="Q542" s="1"/>
    </row>
    <row r="543" spans="1:17" ht="80.25" customHeight="1" x14ac:dyDescent="0.25">
      <c r="A543" s="178">
        <v>57</v>
      </c>
      <c r="B543" s="179" t="s">
        <v>167</v>
      </c>
      <c r="C543" s="172" t="s">
        <v>246</v>
      </c>
      <c r="D543" s="180" t="s">
        <v>845</v>
      </c>
      <c r="E543" s="173" t="s">
        <v>162</v>
      </c>
      <c r="F543" s="173"/>
      <c r="G543" s="173" t="s">
        <v>406</v>
      </c>
      <c r="H543" s="174" t="s">
        <v>415</v>
      </c>
      <c r="I543" s="174">
        <v>1150</v>
      </c>
      <c r="J543" s="175">
        <f>K543+L543</f>
        <v>19631</v>
      </c>
      <c r="K543" s="176">
        <f>I543*16.54</f>
        <v>19021</v>
      </c>
      <c r="L543" s="171">
        <v>610</v>
      </c>
      <c r="M543" s="369">
        <v>0</v>
      </c>
      <c r="N543" s="176"/>
      <c r="O543" s="171">
        <f>J543+N543</f>
        <v>19631</v>
      </c>
      <c r="P543" s="13"/>
      <c r="Q543" s="13"/>
    </row>
    <row r="544" spans="1:17" ht="58.5" customHeight="1" x14ac:dyDescent="0.25">
      <c r="A544" s="406"/>
      <c r="B544" s="403" t="s">
        <v>407</v>
      </c>
      <c r="C544" s="404"/>
      <c r="D544" s="404"/>
      <c r="E544" s="404"/>
      <c r="F544" s="404"/>
      <c r="G544" s="404"/>
      <c r="H544" s="404"/>
      <c r="I544" s="404"/>
      <c r="J544" s="404"/>
      <c r="K544" s="404"/>
      <c r="L544" s="404"/>
      <c r="M544" s="404"/>
      <c r="N544" s="404"/>
      <c r="O544" s="405"/>
      <c r="P544" s="1"/>
      <c r="Q544" s="1"/>
    </row>
    <row r="545" spans="1:17" ht="68.25" customHeight="1" x14ac:dyDescent="0.25">
      <c r="A545" s="407"/>
      <c r="B545" s="392" t="s">
        <v>647</v>
      </c>
      <c r="C545" s="393"/>
      <c r="D545" s="393"/>
      <c r="E545" s="393"/>
      <c r="F545" s="393"/>
      <c r="G545" s="393"/>
      <c r="H545" s="393"/>
      <c r="I545" s="393"/>
      <c r="J545" s="393"/>
      <c r="K545" s="393"/>
      <c r="L545" s="393"/>
      <c r="M545" s="393"/>
      <c r="N545" s="393"/>
      <c r="O545" s="394"/>
      <c r="P545" s="1"/>
      <c r="Q545" s="1"/>
    </row>
    <row r="546" spans="1:17" ht="25.5" customHeight="1" x14ac:dyDescent="0.25">
      <c r="A546" s="407"/>
      <c r="B546" s="392" t="s">
        <v>408</v>
      </c>
      <c r="C546" s="393"/>
      <c r="D546" s="393"/>
      <c r="E546" s="393"/>
      <c r="F546" s="393"/>
      <c r="G546" s="393"/>
      <c r="H546" s="393"/>
      <c r="I546" s="393"/>
      <c r="J546" s="393"/>
      <c r="K546" s="393"/>
      <c r="L546" s="393"/>
      <c r="M546" s="393"/>
      <c r="N546" s="393"/>
      <c r="O546" s="394"/>
      <c r="P546" s="1"/>
      <c r="Q546" s="1"/>
    </row>
    <row r="547" spans="1:17" ht="16.5" customHeight="1" x14ac:dyDescent="0.25">
      <c r="A547" s="407"/>
      <c r="B547" s="392" t="s">
        <v>409</v>
      </c>
      <c r="C547" s="395"/>
      <c r="D547" s="395"/>
      <c r="E547" s="395"/>
      <c r="F547" s="395"/>
      <c r="G547" s="395"/>
      <c r="H547" s="395"/>
      <c r="I547" s="168"/>
      <c r="J547" s="26"/>
      <c r="K547" s="25"/>
      <c r="L547" s="25"/>
      <c r="M547" s="366"/>
      <c r="N547" s="25"/>
      <c r="O547" s="96"/>
      <c r="P547" s="1"/>
      <c r="Q547" s="1"/>
    </row>
    <row r="548" spans="1:17" ht="17.25" customHeight="1" x14ac:dyDescent="0.25">
      <c r="A548" s="407"/>
      <c r="B548" s="89" t="s">
        <v>410</v>
      </c>
      <c r="C548" s="26"/>
      <c r="D548" s="26"/>
      <c r="E548" s="25"/>
      <c r="F548" s="25"/>
      <c r="G548" s="25"/>
      <c r="H548" s="168"/>
      <c r="I548" s="168"/>
      <c r="J548" s="26"/>
      <c r="K548" s="25"/>
      <c r="L548" s="25"/>
      <c r="M548" s="366"/>
      <c r="N548" s="25"/>
      <c r="O548" s="96"/>
      <c r="P548" s="1"/>
      <c r="Q548" s="1"/>
    </row>
    <row r="549" spans="1:17" ht="19.5" customHeight="1" x14ac:dyDescent="0.25">
      <c r="A549" s="407"/>
      <c r="B549" s="15" t="s">
        <v>411</v>
      </c>
      <c r="C549" s="26"/>
      <c r="D549" s="26"/>
      <c r="E549" s="25"/>
      <c r="F549" s="25"/>
      <c r="G549" s="25"/>
      <c r="H549" s="168"/>
      <c r="I549" s="168"/>
      <c r="J549" s="26"/>
      <c r="K549" s="25"/>
      <c r="L549" s="25"/>
      <c r="M549" s="366"/>
      <c r="N549" s="25"/>
      <c r="O549" s="96"/>
      <c r="P549" s="1"/>
      <c r="Q549" s="1"/>
    </row>
    <row r="550" spans="1:17" ht="17.25" customHeight="1" x14ac:dyDescent="0.25">
      <c r="A550" s="407"/>
      <c r="B550" s="15" t="s">
        <v>412</v>
      </c>
      <c r="C550" s="26"/>
      <c r="D550" s="26"/>
      <c r="E550" s="25"/>
      <c r="F550" s="25"/>
      <c r="G550" s="25"/>
      <c r="H550" s="168"/>
      <c r="I550" s="168"/>
      <c r="J550" s="26"/>
      <c r="K550" s="25"/>
      <c r="L550" s="25"/>
      <c r="M550" s="366"/>
      <c r="N550" s="25"/>
      <c r="O550" s="96"/>
      <c r="P550" s="1"/>
      <c r="Q550" s="1"/>
    </row>
    <row r="551" spans="1:17" ht="16.5" customHeight="1" x14ac:dyDescent="0.25">
      <c r="A551" s="407"/>
      <c r="B551" s="15" t="s">
        <v>413</v>
      </c>
      <c r="C551" s="26"/>
      <c r="D551" s="26"/>
      <c r="E551" s="25"/>
      <c r="F551" s="25"/>
      <c r="G551" s="25"/>
      <c r="H551" s="168"/>
      <c r="I551" s="168"/>
      <c r="J551" s="26"/>
      <c r="K551" s="25"/>
      <c r="L551" s="25"/>
      <c r="M551" s="366"/>
      <c r="N551" s="25"/>
      <c r="O551" s="96"/>
      <c r="P551" s="1"/>
      <c r="Q551" s="1"/>
    </row>
    <row r="552" spans="1:17" ht="15.75" customHeight="1" x14ac:dyDescent="0.25">
      <c r="A552" s="407"/>
      <c r="B552" s="15" t="s">
        <v>414</v>
      </c>
      <c r="C552" s="26"/>
      <c r="D552" s="26"/>
      <c r="E552" s="25"/>
      <c r="F552" s="25"/>
      <c r="G552" s="25"/>
      <c r="H552" s="168"/>
      <c r="I552" s="168"/>
      <c r="J552" s="26"/>
      <c r="K552" s="25"/>
      <c r="L552" s="25"/>
      <c r="M552" s="366"/>
      <c r="N552" s="25"/>
      <c r="O552" s="96"/>
      <c r="P552" s="1"/>
      <c r="Q552" s="1"/>
    </row>
    <row r="553" spans="1:17" ht="14.25" customHeight="1" x14ac:dyDescent="0.25">
      <c r="A553" s="407"/>
      <c r="B553" s="48" t="s">
        <v>646</v>
      </c>
      <c r="C553" s="26"/>
      <c r="D553" s="26"/>
      <c r="E553" s="25"/>
      <c r="F553" s="25"/>
      <c r="G553" s="25"/>
      <c r="H553" s="168"/>
      <c r="I553" s="168"/>
      <c r="J553" s="26"/>
      <c r="K553" s="25"/>
      <c r="L553" s="25"/>
      <c r="M553" s="366"/>
      <c r="N553" s="25"/>
      <c r="O553" s="96"/>
      <c r="P553" s="1"/>
      <c r="Q553" s="1"/>
    </row>
    <row r="554" spans="1:17" ht="14.25" customHeight="1" x14ac:dyDescent="0.25">
      <c r="A554" s="408"/>
      <c r="B554" s="385" t="s">
        <v>166</v>
      </c>
      <c r="C554" s="386"/>
      <c r="D554" s="386"/>
      <c r="E554" s="386"/>
      <c r="F554" s="386"/>
      <c r="G554" s="52"/>
      <c r="H554" s="52"/>
      <c r="I554" s="52"/>
      <c r="J554" s="52"/>
      <c r="K554" s="52"/>
      <c r="L554" s="52"/>
      <c r="M554" s="353"/>
      <c r="N554" s="52"/>
      <c r="O554" s="51"/>
      <c r="P554" s="1"/>
      <c r="Q554" s="1"/>
    </row>
    <row r="555" spans="1:17" ht="60" customHeight="1" x14ac:dyDescent="0.25">
      <c r="A555" s="178">
        <v>58</v>
      </c>
      <c r="B555" s="179" t="s">
        <v>168</v>
      </c>
      <c r="C555" s="172" t="s">
        <v>246</v>
      </c>
      <c r="D555" s="181" t="s">
        <v>169</v>
      </c>
      <c r="E555" s="173" t="s">
        <v>170</v>
      </c>
      <c r="F555" s="173"/>
      <c r="G555" s="173" t="s">
        <v>295</v>
      </c>
      <c r="H555" s="174" t="s">
        <v>171</v>
      </c>
      <c r="I555" s="174">
        <v>2150</v>
      </c>
      <c r="J555" s="175">
        <f>K555+L555</f>
        <v>38561</v>
      </c>
      <c r="K555" s="176">
        <f>I555*16.54</f>
        <v>35561</v>
      </c>
      <c r="L555" s="176">
        <v>3000</v>
      </c>
      <c r="M555" s="348">
        <v>0</v>
      </c>
      <c r="N555" s="177"/>
      <c r="O555" s="299">
        <f>J555+N555</f>
        <v>38561</v>
      </c>
      <c r="P555" s="1"/>
      <c r="Q555" s="1"/>
    </row>
    <row r="556" spans="1:17" ht="69" customHeight="1" x14ac:dyDescent="0.25">
      <c r="A556" s="406"/>
      <c r="B556" s="403" t="s">
        <v>437</v>
      </c>
      <c r="C556" s="404"/>
      <c r="D556" s="404"/>
      <c r="E556" s="404"/>
      <c r="F556" s="404"/>
      <c r="G556" s="404"/>
      <c r="H556" s="404"/>
      <c r="I556" s="404"/>
      <c r="J556" s="404"/>
      <c r="K556" s="404"/>
      <c r="L556" s="404"/>
      <c r="M556" s="404"/>
      <c r="N556" s="404"/>
      <c r="O556" s="405"/>
      <c r="P556" s="1"/>
      <c r="Q556" s="1"/>
    </row>
    <row r="557" spans="1:17" ht="92.25" customHeight="1" x14ac:dyDescent="0.25">
      <c r="A557" s="407"/>
      <c r="B557" s="392" t="s">
        <v>438</v>
      </c>
      <c r="C557" s="393"/>
      <c r="D557" s="393"/>
      <c r="E557" s="393"/>
      <c r="F557" s="393"/>
      <c r="G557" s="393"/>
      <c r="H557" s="393"/>
      <c r="I557" s="393"/>
      <c r="J557" s="393"/>
      <c r="K557" s="393"/>
      <c r="L557" s="393"/>
      <c r="M557" s="393"/>
      <c r="N557" s="393"/>
      <c r="O557" s="394"/>
      <c r="P557" s="1"/>
      <c r="Q557" s="1"/>
    </row>
    <row r="558" spans="1:17" ht="56.25" customHeight="1" x14ac:dyDescent="0.25">
      <c r="A558" s="407"/>
      <c r="B558" s="24" t="s">
        <v>247</v>
      </c>
      <c r="C558" s="26"/>
      <c r="D558" s="26"/>
      <c r="E558" s="26"/>
      <c r="F558" s="26"/>
      <c r="G558" s="26"/>
      <c r="H558" s="26"/>
      <c r="I558" s="26"/>
      <c r="J558" s="26"/>
      <c r="K558" s="26"/>
      <c r="L558" s="26"/>
      <c r="M558" s="346"/>
      <c r="N558" s="26"/>
      <c r="O558" s="27"/>
      <c r="P558" s="1"/>
      <c r="Q558" s="1"/>
    </row>
    <row r="559" spans="1:17" ht="19.5" customHeight="1" x14ac:dyDescent="0.25">
      <c r="A559" s="407"/>
      <c r="B559" s="24" t="s">
        <v>172</v>
      </c>
      <c r="C559" s="26"/>
      <c r="D559" s="26"/>
      <c r="E559" s="25"/>
      <c r="F559" s="25"/>
      <c r="G559" s="25"/>
      <c r="H559" s="168"/>
      <c r="I559" s="168"/>
      <c r="J559" s="26"/>
      <c r="K559" s="25"/>
      <c r="L559" s="25"/>
      <c r="M559" s="366"/>
      <c r="N559" s="25"/>
      <c r="O559" s="96"/>
      <c r="P559" s="1"/>
      <c r="Q559" s="1"/>
    </row>
    <row r="560" spans="1:17" ht="40.5" customHeight="1" x14ac:dyDescent="0.25">
      <c r="A560" s="407"/>
      <c r="B560" s="24" t="s">
        <v>439</v>
      </c>
      <c r="C560" s="26"/>
      <c r="D560" s="26"/>
      <c r="E560" s="26"/>
      <c r="F560" s="26"/>
      <c r="G560" s="26"/>
      <c r="H560" s="26"/>
      <c r="I560" s="26"/>
      <c r="J560" s="26"/>
      <c r="K560" s="25"/>
      <c r="L560" s="25"/>
      <c r="M560" s="366"/>
      <c r="N560" s="25"/>
      <c r="O560" s="96"/>
      <c r="P560" s="1"/>
      <c r="Q560" s="1"/>
    </row>
    <row r="561" spans="1:17" ht="27" customHeight="1" x14ac:dyDescent="0.25">
      <c r="A561" s="407"/>
      <c r="B561" s="389" t="s">
        <v>754</v>
      </c>
      <c r="C561" s="390"/>
      <c r="D561" s="390"/>
      <c r="E561" s="25"/>
      <c r="F561" s="25"/>
      <c r="G561" s="25"/>
      <c r="H561" s="168"/>
      <c r="I561" s="168"/>
      <c r="J561" s="26"/>
      <c r="K561" s="25"/>
      <c r="L561" s="25"/>
      <c r="M561" s="366"/>
      <c r="N561" s="25"/>
      <c r="O561" s="96"/>
      <c r="P561" s="1"/>
      <c r="Q561" s="1"/>
    </row>
    <row r="562" spans="1:17" x14ac:dyDescent="0.25">
      <c r="A562" s="407"/>
      <c r="B562" s="387" t="s">
        <v>755</v>
      </c>
      <c r="C562" s="388"/>
      <c r="D562" s="26"/>
      <c r="E562" s="25"/>
      <c r="F562" s="25"/>
      <c r="G562" s="25"/>
      <c r="H562" s="168"/>
      <c r="I562" s="168"/>
      <c r="J562" s="26"/>
      <c r="K562" s="25"/>
      <c r="L562" s="25"/>
      <c r="M562" s="366"/>
      <c r="N562" s="25"/>
      <c r="O562" s="96"/>
      <c r="P562" s="1"/>
      <c r="Q562" s="1"/>
    </row>
    <row r="563" spans="1:17" ht="14.1" customHeight="1" x14ac:dyDescent="0.25">
      <c r="A563" s="408"/>
      <c r="B563" s="385" t="s">
        <v>173</v>
      </c>
      <c r="C563" s="386"/>
      <c r="D563" s="386"/>
      <c r="E563" s="52"/>
      <c r="F563" s="52"/>
      <c r="G563" s="52"/>
      <c r="H563" s="52"/>
      <c r="I563" s="52"/>
      <c r="J563" s="52"/>
      <c r="K563" s="52"/>
      <c r="L563" s="52"/>
      <c r="M563" s="353"/>
      <c r="N563" s="52"/>
      <c r="O563" s="51"/>
      <c r="P563" s="1"/>
      <c r="Q563" s="1"/>
    </row>
    <row r="564" spans="1:17" ht="82.5" customHeight="1" x14ac:dyDescent="0.25">
      <c r="A564" s="178">
        <v>59</v>
      </c>
      <c r="B564" s="179" t="s">
        <v>174</v>
      </c>
      <c r="C564" s="172" t="s">
        <v>246</v>
      </c>
      <c r="D564" s="181" t="s">
        <v>403</v>
      </c>
      <c r="E564" s="173" t="s">
        <v>402</v>
      </c>
      <c r="F564" s="173"/>
      <c r="G564" s="173" t="s">
        <v>175</v>
      </c>
      <c r="H564" s="183" t="s">
        <v>176</v>
      </c>
      <c r="I564" s="174">
        <v>458</v>
      </c>
      <c r="J564" s="175">
        <f>K564+L564</f>
        <v>7795.32</v>
      </c>
      <c r="K564" s="176">
        <f>I564*16.54</f>
        <v>7575.32</v>
      </c>
      <c r="L564" s="176">
        <v>220</v>
      </c>
      <c r="M564" s="348"/>
      <c r="N564" s="177"/>
      <c r="O564" s="299">
        <f>J564+N564</f>
        <v>7795.32</v>
      </c>
      <c r="P564" s="1"/>
      <c r="Q564" s="1"/>
    </row>
    <row r="565" spans="1:17" ht="34.5" customHeight="1" x14ac:dyDescent="0.25">
      <c r="A565" s="406"/>
      <c r="B565" s="403" t="s">
        <v>177</v>
      </c>
      <c r="C565" s="404"/>
      <c r="D565" s="404"/>
      <c r="E565" s="404"/>
      <c r="F565" s="404"/>
      <c r="G565" s="404"/>
      <c r="H565" s="404"/>
      <c r="I565" s="404"/>
      <c r="J565" s="404"/>
      <c r="K565" s="404"/>
      <c r="L565" s="404"/>
      <c r="M565" s="404"/>
      <c r="N565" s="404"/>
      <c r="O565" s="405"/>
      <c r="P565" s="1"/>
      <c r="Q565" s="1"/>
    </row>
    <row r="566" spans="1:17" ht="56.25" customHeight="1" x14ac:dyDescent="0.25">
      <c r="A566" s="407"/>
      <c r="B566" s="392" t="s">
        <v>404</v>
      </c>
      <c r="C566" s="393"/>
      <c r="D566" s="393"/>
      <c r="E566" s="393"/>
      <c r="F566" s="393"/>
      <c r="G566" s="393"/>
      <c r="H566" s="393"/>
      <c r="I566" s="393"/>
      <c r="J566" s="393"/>
      <c r="K566" s="393"/>
      <c r="L566" s="393"/>
      <c r="M566" s="393"/>
      <c r="N566" s="393"/>
      <c r="O566" s="394"/>
      <c r="P566" s="1"/>
      <c r="Q566" s="1"/>
    </row>
    <row r="567" spans="1:17" ht="27.75" customHeight="1" x14ac:dyDescent="0.25">
      <c r="A567" s="407"/>
      <c r="B567" s="392" t="s">
        <v>648</v>
      </c>
      <c r="C567" s="393"/>
      <c r="D567" s="393"/>
      <c r="E567" s="393"/>
      <c r="F567" s="393"/>
      <c r="G567" s="393"/>
      <c r="H567" s="393"/>
      <c r="I567" s="393"/>
      <c r="J567" s="393"/>
      <c r="K567" s="393"/>
      <c r="L567" s="393"/>
      <c r="M567" s="393"/>
      <c r="N567" s="393"/>
      <c r="O567" s="394"/>
      <c r="P567" s="1"/>
      <c r="Q567" s="1"/>
    </row>
    <row r="568" spans="1:17" ht="15" customHeight="1" x14ac:dyDescent="0.25">
      <c r="A568" s="407"/>
      <c r="B568" s="392" t="s">
        <v>649</v>
      </c>
      <c r="C568" s="393"/>
      <c r="D568" s="393"/>
      <c r="E568" s="393"/>
      <c r="F568" s="393"/>
      <c r="G568" s="26"/>
      <c r="H568" s="168"/>
      <c r="I568" s="168"/>
      <c r="J568" s="26"/>
      <c r="K568" s="25"/>
      <c r="L568" s="25"/>
      <c r="M568" s="366"/>
      <c r="N568" s="25"/>
      <c r="O568" s="96"/>
      <c r="P568" s="1"/>
      <c r="Q568" s="1"/>
    </row>
    <row r="569" spans="1:17" ht="17.850000000000001" customHeight="1" x14ac:dyDescent="0.25">
      <c r="A569" s="407"/>
      <c r="B569" s="24" t="s">
        <v>650</v>
      </c>
      <c r="C569" s="25"/>
      <c r="D569" s="26"/>
      <c r="E569" s="25"/>
      <c r="F569" s="25"/>
      <c r="G569" s="25"/>
      <c r="H569" s="168"/>
      <c r="I569" s="168"/>
      <c r="J569" s="26"/>
      <c r="K569" s="25"/>
      <c r="L569" s="25"/>
      <c r="M569" s="366"/>
      <c r="N569" s="25"/>
      <c r="O569" s="96"/>
      <c r="P569" s="1"/>
      <c r="Q569" s="1"/>
    </row>
    <row r="570" spans="1:17" ht="18" customHeight="1" x14ac:dyDescent="0.25">
      <c r="A570" s="407"/>
      <c r="B570" s="387" t="s">
        <v>634</v>
      </c>
      <c r="C570" s="388"/>
      <c r="D570" s="388"/>
      <c r="E570" s="388"/>
      <c r="F570" s="388"/>
      <c r="G570" s="388"/>
      <c r="H570" s="388"/>
      <c r="I570" s="388"/>
      <c r="J570" s="388"/>
      <c r="K570" s="25"/>
      <c r="L570" s="25"/>
      <c r="M570" s="366"/>
      <c r="N570" s="25"/>
      <c r="O570" s="96"/>
      <c r="P570" s="1"/>
      <c r="Q570" s="1"/>
    </row>
    <row r="571" spans="1:17" x14ac:dyDescent="0.25">
      <c r="A571" s="408"/>
      <c r="B571" s="385" t="s">
        <v>178</v>
      </c>
      <c r="C571" s="386"/>
      <c r="D571" s="386"/>
      <c r="E571" s="386"/>
      <c r="F571" s="386"/>
      <c r="G571" s="386"/>
      <c r="H571" s="52"/>
      <c r="I571" s="52"/>
      <c r="J571" s="52"/>
      <c r="K571" s="52"/>
      <c r="L571" s="52"/>
      <c r="M571" s="353"/>
      <c r="N571" s="52"/>
      <c r="O571" s="51"/>
      <c r="P571" s="1"/>
      <c r="Q571" s="1"/>
    </row>
    <row r="572" spans="1:17" ht="47.25" customHeight="1" x14ac:dyDescent="0.25">
      <c r="A572" s="178">
        <v>60</v>
      </c>
      <c r="B572" s="179" t="s">
        <v>179</v>
      </c>
      <c r="C572" s="172" t="s">
        <v>246</v>
      </c>
      <c r="D572" s="182" t="s">
        <v>463</v>
      </c>
      <c r="E572" s="181" t="s">
        <v>340</v>
      </c>
      <c r="F572" s="181"/>
      <c r="G572" s="181" t="s">
        <v>180</v>
      </c>
      <c r="H572" s="183" t="s">
        <v>287</v>
      </c>
      <c r="I572" s="174">
        <v>4100</v>
      </c>
      <c r="J572" s="175">
        <f>K572+L572</f>
        <v>71814</v>
      </c>
      <c r="K572" s="176">
        <f>I572*16.54</f>
        <v>67814</v>
      </c>
      <c r="L572" s="176">
        <v>4000</v>
      </c>
      <c r="M572" s="348">
        <v>0</v>
      </c>
      <c r="N572" s="177"/>
      <c r="O572" s="299">
        <f>J572+N572</f>
        <v>71814</v>
      </c>
      <c r="P572" s="1"/>
      <c r="Q572" s="1"/>
    </row>
    <row r="573" spans="1:17" ht="53.25" customHeight="1" x14ac:dyDescent="0.25">
      <c r="A573" s="406"/>
      <c r="B573" s="403" t="s">
        <v>341</v>
      </c>
      <c r="C573" s="404"/>
      <c r="D573" s="404"/>
      <c r="E573" s="404"/>
      <c r="F573" s="404"/>
      <c r="G573" s="404"/>
      <c r="H573" s="404"/>
      <c r="I573" s="404"/>
      <c r="J573" s="404"/>
      <c r="K573" s="404"/>
      <c r="L573" s="404"/>
      <c r="M573" s="404"/>
      <c r="N573" s="404"/>
      <c r="O573" s="405"/>
      <c r="P573" s="1"/>
      <c r="Q573" s="1"/>
    </row>
    <row r="574" spans="1:17" ht="86.25" customHeight="1" x14ac:dyDescent="0.25">
      <c r="A574" s="407"/>
      <c r="B574" s="392" t="s">
        <v>756</v>
      </c>
      <c r="C574" s="393"/>
      <c r="D574" s="393"/>
      <c r="E574" s="393"/>
      <c r="F574" s="393"/>
      <c r="G574" s="393"/>
      <c r="H574" s="393"/>
      <c r="I574" s="393"/>
      <c r="J574" s="393"/>
      <c r="K574" s="393"/>
      <c r="L574" s="393"/>
      <c r="M574" s="393"/>
      <c r="N574" s="393"/>
      <c r="O574" s="394"/>
      <c r="P574" s="1"/>
      <c r="Q574" s="1"/>
    </row>
    <row r="575" spans="1:17" ht="26.25" customHeight="1" x14ac:dyDescent="0.25">
      <c r="A575" s="407"/>
      <c r="B575" s="392" t="s">
        <v>766</v>
      </c>
      <c r="C575" s="393"/>
      <c r="D575" s="393"/>
      <c r="E575" s="393"/>
      <c r="F575" s="393"/>
      <c r="G575" s="393"/>
      <c r="H575" s="393"/>
      <c r="I575" s="393"/>
      <c r="J575" s="393"/>
      <c r="K575" s="393"/>
      <c r="L575" s="393"/>
      <c r="M575" s="393"/>
      <c r="N575" s="393"/>
      <c r="O575" s="394"/>
      <c r="P575" s="1"/>
      <c r="Q575" s="1"/>
    </row>
    <row r="576" spans="1:17" ht="13.5" customHeight="1" x14ac:dyDescent="0.25">
      <c r="A576" s="407"/>
      <c r="B576" s="34" t="s">
        <v>757</v>
      </c>
      <c r="C576" s="32"/>
      <c r="D576" s="32"/>
      <c r="E576" s="32"/>
      <c r="F576" s="32"/>
      <c r="G576" s="32"/>
      <c r="H576" s="32"/>
      <c r="I576" s="32"/>
      <c r="J576" s="32"/>
      <c r="K576" s="32"/>
      <c r="L576" s="32"/>
      <c r="M576" s="349"/>
      <c r="N576" s="32"/>
      <c r="O576" s="33"/>
      <c r="P576" s="1"/>
      <c r="Q576" s="1"/>
    </row>
    <row r="577" spans="1:20" x14ac:dyDescent="0.25">
      <c r="A577" s="407"/>
      <c r="B577" s="24" t="s">
        <v>795</v>
      </c>
      <c r="C577" s="26"/>
      <c r="D577" s="26"/>
      <c r="E577" s="26"/>
      <c r="F577" s="26"/>
      <c r="G577" s="26"/>
      <c r="H577" s="168"/>
      <c r="I577" s="168"/>
      <c r="J577" s="26"/>
      <c r="K577" s="25"/>
      <c r="L577" s="25"/>
      <c r="M577" s="366"/>
      <c r="N577" s="25"/>
      <c r="O577" s="96"/>
      <c r="P577" s="1"/>
      <c r="Q577" s="1"/>
    </row>
    <row r="578" spans="1:20" ht="13.5" customHeight="1" x14ac:dyDescent="0.25">
      <c r="A578" s="407"/>
      <c r="B578" s="24" t="s">
        <v>758</v>
      </c>
      <c r="C578" s="26"/>
      <c r="D578" s="26"/>
      <c r="E578" s="26"/>
      <c r="F578" s="26"/>
      <c r="G578" s="26"/>
      <c r="H578" s="168"/>
      <c r="I578" s="168"/>
      <c r="J578" s="26"/>
      <c r="K578" s="25"/>
      <c r="L578" s="25"/>
      <c r="M578" s="366"/>
      <c r="N578" s="25"/>
      <c r="O578" s="96"/>
      <c r="P578" s="1"/>
      <c r="Q578" s="1"/>
    </row>
    <row r="579" spans="1:20" ht="17.25" customHeight="1" x14ac:dyDescent="0.25">
      <c r="A579" s="407"/>
      <c r="B579" s="97" t="s">
        <v>759</v>
      </c>
      <c r="C579" s="26"/>
      <c r="D579" s="26"/>
      <c r="E579" s="26"/>
      <c r="F579" s="26"/>
      <c r="G579" s="26"/>
      <c r="H579" s="168"/>
      <c r="I579" s="168"/>
      <c r="J579" s="26"/>
      <c r="K579" s="25"/>
      <c r="L579" s="25"/>
      <c r="M579" s="366"/>
      <c r="N579" s="25"/>
      <c r="O579" s="96"/>
      <c r="P579" s="1"/>
      <c r="Q579" s="1"/>
    </row>
    <row r="580" spans="1:20" ht="15" customHeight="1" x14ac:dyDescent="0.25">
      <c r="A580" s="401"/>
      <c r="B580" s="97" t="s">
        <v>760</v>
      </c>
      <c r="C580" s="26"/>
      <c r="D580" s="26"/>
      <c r="E580" s="26"/>
      <c r="F580" s="26"/>
      <c r="G580" s="26"/>
      <c r="H580" s="168"/>
      <c r="I580" s="168"/>
      <c r="J580" s="26"/>
      <c r="K580" s="25"/>
      <c r="L580" s="25"/>
      <c r="M580" s="366"/>
      <c r="N580" s="25"/>
      <c r="O580" s="96"/>
      <c r="P580" s="1"/>
      <c r="Q580" s="1"/>
    </row>
    <row r="581" spans="1:20" ht="14.25" customHeight="1" x14ac:dyDescent="0.25">
      <c r="A581" s="401"/>
      <c r="B581" s="97" t="s">
        <v>761</v>
      </c>
      <c r="C581" s="25"/>
      <c r="D581" s="26"/>
      <c r="E581" s="26"/>
      <c r="F581" s="26"/>
      <c r="G581" s="26"/>
      <c r="H581" s="168"/>
      <c r="I581" s="168"/>
      <c r="J581" s="26"/>
      <c r="K581" s="25"/>
      <c r="L581" s="25"/>
      <c r="M581" s="366"/>
      <c r="N581" s="25"/>
      <c r="O581" s="96"/>
      <c r="P581" s="1"/>
      <c r="Q581" s="1"/>
      <c r="T581">
        <v>334262.71999999997</v>
      </c>
    </row>
    <row r="582" spans="1:20" ht="15.75" customHeight="1" x14ac:dyDescent="0.25">
      <c r="A582" s="401"/>
      <c r="B582" s="97" t="s">
        <v>762</v>
      </c>
      <c r="C582" s="26"/>
      <c r="D582" s="26"/>
      <c r="E582" s="26"/>
      <c r="F582" s="26"/>
      <c r="G582" s="26"/>
      <c r="H582" s="168"/>
      <c r="I582" s="168"/>
      <c r="J582" s="26"/>
      <c r="K582" s="25"/>
      <c r="L582" s="25"/>
      <c r="M582" s="366"/>
      <c r="N582" s="25"/>
      <c r="O582" s="96"/>
      <c r="P582" s="1"/>
      <c r="Q582" s="1"/>
    </row>
    <row r="583" spans="1:20" ht="15" customHeight="1" x14ac:dyDescent="0.25">
      <c r="A583" s="401"/>
      <c r="B583" s="97" t="s">
        <v>763</v>
      </c>
      <c r="C583" s="26"/>
      <c r="D583" s="26"/>
      <c r="E583" s="26"/>
      <c r="F583" s="26"/>
      <c r="G583" s="26"/>
      <c r="H583" s="168"/>
      <c r="I583" s="168"/>
      <c r="J583" s="26"/>
      <c r="K583" s="25"/>
      <c r="L583" s="25"/>
      <c r="M583" s="366"/>
      <c r="N583" s="25"/>
      <c r="O583" s="96"/>
      <c r="P583" s="1"/>
      <c r="Q583" s="1"/>
    </row>
    <row r="584" spans="1:20" ht="16.5" customHeight="1" x14ac:dyDescent="0.25">
      <c r="A584" s="401"/>
      <c r="B584" s="97" t="s">
        <v>764</v>
      </c>
      <c r="C584" s="26"/>
      <c r="D584" s="26"/>
      <c r="E584" s="26"/>
      <c r="F584" s="26"/>
      <c r="G584" s="26"/>
      <c r="H584" s="168"/>
      <c r="I584" s="168"/>
      <c r="J584" s="26"/>
      <c r="K584" s="25"/>
      <c r="L584" s="25"/>
      <c r="M584" s="366"/>
      <c r="N584" s="25"/>
      <c r="O584" s="96"/>
      <c r="P584" s="1"/>
      <c r="Q584" s="1"/>
    </row>
    <row r="585" spans="1:20" ht="16.5" customHeight="1" x14ac:dyDescent="0.25">
      <c r="A585" s="407"/>
      <c r="B585" s="485" t="s">
        <v>765</v>
      </c>
      <c r="C585" s="388"/>
      <c r="D585" s="388"/>
      <c r="E585" s="388"/>
      <c r="F585" s="388"/>
      <c r="G585" s="388"/>
      <c r="H585" s="388"/>
      <c r="I585" s="98"/>
      <c r="J585" s="26"/>
      <c r="K585" s="25"/>
      <c r="L585" s="25"/>
      <c r="M585" s="366"/>
      <c r="N585" s="25"/>
      <c r="O585" s="96"/>
      <c r="P585" s="1"/>
      <c r="Q585" s="1"/>
    </row>
    <row r="586" spans="1:20" ht="16.5" customHeight="1" x14ac:dyDescent="0.25">
      <c r="A586" s="408"/>
      <c r="B586" s="385" t="s">
        <v>181</v>
      </c>
      <c r="C586" s="386"/>
      <c r="D586" s="386"/>
      <c r="E586" s="386"/>
      <c r="F586" s="386"/>
      <c r="G586" s="386"/>
      <c r="H586" s="386"/>
      <c r="I586" s="386"/>
      <c r="J586" s="386"/>
      <c r="K586" s="386"/>
      <c r="L586" s="386"/>
      <c r="M586" s="386"/>
      <c r="N586" s="386"/>
      <c r="O586" s="461"/>
      <c r="P586" s="1"/>
      <c r="Q586" s="1"/>
    </row>
    <row r="587" spans="1:20" ht="70.5" customHeight="1" x14ac:dyDescent="0.25">
      <c r="A587" s="178">
        <v>61</v>
      </c>
      <c r="B587" s="184" t="s">
        <v>182</v>
      </c>
      <c r="C587" s="172" t="s">
        <v>246</v>
      </c>
      <c r="D587" s="181" t="s">
        <v>352</v>
      </c>
      <c r="E587" s="181" t="s">
        <v>356</v>
      </c>
      <c r="F587" s="181"/>
      <c r="G587" s="181" t="s">
        <v>839</v>
      </c>
      <c r="H587" s="183" t="s">
        <v>183</v>
      </c>
      <c r="I587" s="174">
        <v>2828</v>
      </c>
      <c r="J587" s="175">
        <f>K587+L587</f>
        <v>55775.119999999995</v>
      </c>
      <c r="K587" s="176">
        <f>I587*16.54</f>
        <v>46775.119999999995</v>
      </c>
      <c r="L587" s="176">
        <v>9000</v>
      </c>
      <c r="M587" s="348">
        <v>0</v>
      </c>
      <c r="N587" s="177">
        <v>0</v>
      </c>
      <c r="O587" s="299">
        <f>J587+N587</f>
        <v>55775.119999999995</v>
      </c>
      <c r="P587" s="1"/>
      <c r="Q587" s="1"/>
    </row>
    <row r="588" spans="1:20" ht="82.5" customHeight="1" x14ac:dyDescent="0.25">
      <c r="A588" s="406"/>
      <c r="B588" s="403" t="s">
        <v>358</v>
      </c>
      <c r="C588" s="404"/>
      <c r="D588" s="404"/>
      <c r="E588" s="404"/>
      <c r="F588" s="404"/>
      <c r="G588" s="404"/>
      <c r="H588" s="404"/>
      <c r="I588" s="404"/>
      <c r="J588" s="404"/>
      <c r="K588" s="404"/>
      <c r="L588" s="404"/>
      <c r="M588" s="404"/>
      <c r="N588" s="404"/>
      <c r="O588" s="405"/>
      <c r="P588" s="1"/>
      <c r="Q588" s="1"/>
    </row>
    <row r="589" spans="1:20" ht="87.75" customHeight="1" x14ac:dyDescent="0.25">
      <c r="A589" s="407"/>
      <c r="B589" s="392" t="s">
        <v>359</v>
      </c>
      <c r="C589" s="393"/>
      <c r="D589" s="393"/>
      <c r="E589" s="393"/>
      <c r="F589" s="393"/>
      <c r="G589" s="393"/>
      <c r="H589" s="393"/>
      <c r="I589" s="393"/>
      <c r="J589" s="393"/>
      <c r="K589" s="393"/>
      <c r="L589" s="393"/>
      <c r="M589" s="393"/>
      <c r="N589" s="393"/>
      <c r="O589" s="394"/>
      <c r="P589" s="1"/>
      <c r="Q589" s="1"/>
    </row>
    <row r="590" spans="1:20" ht="55.5" customHeight="1" x14ac:dyDescent="0.25">
      <c r="A590" s="407"/>
      <c r="B590" s="392" t="s">
        <v>767</v>
      </c>
      <c r="C590" s="393"/>
      <c r="D590" s="393"/>
      <c r="E590" s="393"/>
      <c r="F590" s="393"/>
      <c r="G590" s="393"/>
      <c r="H590" s="393"/>
      <c r="I590" s="393"/>
      <c r="J590" s="393"/>
      <c r="K590" s="393"/>
      <c r="L590" s="393"/>
      <c r="M590" s="393"/>
      <c r="N590" s="393"/>
      <c r="O590" s="394"/>
      <c r="P590" s="1"/>
      <c r="Q590" s="1"/>
    </row>
    <row r="591" spans="1:20" ht="54" customHeight="1" x14ac:dyDescent="0.25">
      <c r="A591" s="407"/>
      <c r="B591" s="392" t="s">
        <v>815</v>
      </c>
      <c r="C591" s="393"/>
      <c r="D591" s="393"/>
      <c r="E591" s="393"/>
      <c r="F591" s="393"/>
      <c r="G591" s="393"/>
      <c r="H591" s="393"/>
      <c r="I591" s="393"/>
      <c r="J591" s="393"/>
      <c r="K591" s="393"/>
      <c r="L591" s="393"/>
      <c r="M591" s="393"/>
      <c r="N591" s="393"/>
      <c r="O591" s="394"/>
      <c r="P591" s="1"/>
      <c r="Q591" s="1"/>
    </row>
    <row r="592" spans="1:20" ht="42.75" customHeight="1" x14ac:dyDescent="0.25">
      <c r="A592" s="407"/>
      <c r="B592" s="392" t="s">
        <v>768</v>
      </c>
      <c r="C592" s="393"/>
      <c r="D592" s="393"/>
      <c r="E592" s="393"/>
      <c r="F592" s="393"/>
      <c r="G592" s="393"/>
      <c r="H592" s="393"/>
      <c r="I592" s="393"/>
      <c r="J592" s="393"/>
      <c r="K592" s="393"/>
      <c r="L592" s="393"/>
      <c r="M592" s="393"/>
      <c r="N592" s="393"/>
      <c r="O592" s="394"/>
      <c r="P592" s="1"/>
      <c r="Q592" s="1"/>
    </row>
    <row r="593" spans="1:17" ht="31.5" customHeight="1" x14ac:dyDescent="0.25">
      <c r="A593" s="407"/>
      <c r="B593" s="392" t="s">
        <v>769</v>
      </c>
      <c r="C593" s="393"/>
      <c r="D593" s="393"/>
      <c r="E593" s="393"/>
      <c r="F593" s="393"/>
      <c r="G593" s="393"/>
      <c r="H593" s="393"/>
      <c r="I593" s="393"/>
      <c r="J593" s="393"/>
      <c r="K593" s="393"/>
      <c r="L593" s="393"/>
      <c r="M593" s="393"/>
      <c r="N593" s="393"/>
      <c r="O593" s="394"/>
      <c r="P593" s="1"/>
      <c r="Q593" s="1"/>
    </row>
    <row r="594" spans="1:17" ht="37.5" customHeight="1" x14ac:dyDescent="0.25">
      <c r="A594" s="407"/>
      <c r="B594" s="392" t="s">
        <v>360</v>
      </c>
      <c r="C594" s="393"/>
      <c r="D594" s="393"/>
      <c r="E594" s="393"/>
      <c r="F594" s="393"/>
      <c r="G594" s="393"/>
      <c r="H594" s="393"/>
      <c r="I594" s="393"/>
      <c r="J594" s="393"/>
      <c r="K594" s="393"/>
      <c r="L594" s="393"/>
      <c r="M594" s="393"/>
      <c r="N594" s="393"/>
      <c r="O594" s="394"/>
      <c r="P594" s="1"/>
      <c r="Q594" s="1"/>
    </row>
    <row r="595" spans="1:17" ht="45" customHeight="1" x14ac:dyDescent="0.25">
      <c r="A595" s="407"/>
      <c r="B595" s="392" t="s">
        <v>770</v>
      </c>
      <c r="C595" s="393"/>
      <c r="D595" s="393"/>
      <c r="E595" s="393"/>
      <c r="F595" s="393"/>
      <c r="G595" s="393"/>
      <c r="H595" s="393"/>
      <c r="I595" s="393"/>
      <c r="J595" s="393"/>
      <c r="K595" s="393"/>
      <c r="L595" s="393"/>
      <c r="M595" s="393"/>
      <c r="N595" s="393"/>
      <c r="O595" s="394"/>
      <c r="P595" s="1"/>
      <c r="Q595" s="1"/>
    </row>
    <row r="596" spans="1:17" x14ac:dyDescent="0.25">
      <c r="A596" s="407"/>
      <c r="B596" s="387" t="s">
        <v>357</v>
      </c>
      <c r="C596" s="388"/>
      <c r="D596" s="388"/>
      <c r="E596" s="388"/>
      <c r="F596" s="98"/>
      <c r="G596" s="98"/>
      <c r="H596" s="26"/>
      <c r="I596" s="26"/>
      <c r="J596" s="26"/>
      <c r="K596" s="26"/>
      <c r="L596" s="26"/>
      <c r="M596" s="346"/>
      <c r="N596" s="26"/>
      <c r="O596" s="27"/>
      <c r="P596" s="1"/>
      <c r="Q596" s="1"/>
    </row>
    <row r="597" spans="1:17" x14ac:dyDescent="0.25">
      <c r="A597" s="408"/>
      <c r="B597" s="385" t="s">
        <v>184</v>
      </c>
      <c r="C597" s="386"/>
      <c r="D597" s="386"/>
      <c r="E597" s="386"/>
      <c r="F597" s="386"/>
      <c r="G597" s="52"/>
      <c r="H597" s="52"/>
      <c r="I597" s="52"/>
      <c r="J597" s="52"/>
      <c r="K597" s="52"/>
      <c r="L597" s="52"/>
      <c r="M597" s="353"/>
      <c r="N597" s="52"/>
      <c r="O597" s="51"/>
      <c r="P597" s="1"/>
      <c r="Q597" s="1"/>
    </row>
    <row r="598" spans="1:17" ht="80.25" customHeight="1" x14ac:dyDescent="0.25">
      <c r="A598" s="178">
        <v>62</v>
      </c>
      <c r="B598" s="179" t="s">
        <v>185</v>
      </c>
      <c r="C598" s="172" t="s">
        <v>246</v>
      </c>
      <c r="D598" s="181" t="s">
        <v>352</v>
      </c>
      <c r="E598" s="181" t="s">
        <v>355</v>
      </c>
      <c r="F598" s="181"/>
      <c r="G598" s="181" t="s">
        <v>839</v>
      </c>
      <c r="H598" s="183" t="s">
        <v>183</v>
      </c>
      <c r="I598" s="174">
        <v>2580</v>
      </c>
      <c r="J598" s="175">
        <f>K598+L598</f>
        <v>46673.2</v>
      </c>
      <c r="K598" s="176">
        <f>I598*16.54</f>
        <v>42673.2</v>
      </c>
      <c r="L598" s="176">
        <v>4000</v>
      </c>
      <c r="M598" s="348">
        <v>0</v>
      </c>
      <c r="N598" s="177">
        <v>0</v>
      </c>
      <c r="O598" s="299">
        <f>J598+N598</f>
        <v>46673.2</v>
      </c>
      <c r="P598" s="1"/>
      <c r="Q598" s="1"/>
    </row>
    <row r="599" spans="1:17" ht="87" customHeight="1" x14ac:dyDescent="0.25">
      <c r="A599" s="400"/>
      <c r="B599" s="403" t="s">
        <v>353</v>
      </c>
      <c r="C599" s="404"/>
      <c r="D599" s="404"/>
      <c r="E599" s="404"/>
      <c r="F599" s="404"/>
      <c r="G599" s="404"/>
      <c r="H599" s="404"/>
      <c r="I599" s="404"/>
      <c r="J599" s="404"/>
      <c r="K599" s="404"/>
      <c r="L599" s="404"/>
      <c r="M599" s="404"/>
      <c r="N599" s="404"/>
      <c r="O599" s="405"/>
      <c r="P599" s="1"/>
      <c r="Q599" s="1"/>
    </row>
    <row r="600" spans="1:17" ht="78" customHeight="1" x14ac:dyDescent="0.25">
      <c r="A600" s="401"/>
      <c r="B600" s="392" t="s">
        <v>354</v>
      </c>
      <c r="C600" s="393"/>
      <c r="D600" s="393"/>
      <c r="E600" s="393"/>
      <c r="F600" s="393"/>
      <c r="G600" s="393"/>
      <c r="H600" s="393"/>
      <c r="I600" s="393"/>
      <c r="J600" s="393"/>
      <c r="K600" s="393"/>
      <c r="L600" s="393"/>
      <c r="M600" s="393"/>
      <c r="N600" s="393"/>
      <c r="O600" s="394"/>
      <c r="P600" s="1"/>
      <c r="Q600" s="1"/>
    </row>
    <row r="601" spans="1:17" ht="29.25" customHeight="1" x14ac:dyDescent="0.25">
      <c r="A601" s="401"/>
      <c r="B601" s="392" t="s">
        <v>771</v>
      </c>
      <c r="C601" s="393"/>
      <c r="D601" s="393"/>
      <c r="E601" s="393"/>
      <c r="F601" s="393"/>
      <c r="G601" s="393"/>
      <c r="H601" s="393"/>
      <c r="I601" s="393"/>
      <c r="J601" s="393"/>
      <c r="K601" s="393"/>
      <c r="L601" s="393"/>
      <c r="M601" s="393"/>
      <c r="N601" s="393"/>
      <c r="O601" s="394"/>
      <c r="P601" s="1"/>
      <c r="Q601" s="1"/>
    </row>
    <row r="602" spans="1:17" ht="30.75" customHeight="1" x14ac:dyDescent="0.25">
      <c r="A602" s="401"/>
      <c r="B602" s="392" t="s">
        <v>186</v>
      </c>
      <c r="C602" s="393"/>
      <c r="D602" s="393"/>
      <c r="E602" s="393"/>
      <c r="F602" s="393"/>
      <c r="G602" s="393"/>
      <c r="H602" s="393"/>
      <c r="I602" s="393"/>
      <c r="J602" s="393"/>
      <c r="K602" s="393"/>
      <c r="L602" s="393"/>
      <c r="M602" s="393"/>
      <c r="N602" s="393"/>
      <c r="O602" s="394"/>
      <c r="P602" s="1"/>
      <c r="Q602" s="1"/>
    </row>
    <row r="603" spans="1:17" ht="54.75" customHeight="1" x14ac:dyDescent="0.25">
      <c r="A603" s="401"/>
      <c r="B603" s="392" t="s">
        <v>772</v>
      </c>
      <c r="C603" s="393"/>
      <c r="D603" s="393"/>
      <c r="E603" s="393"/>
      <c r="F603" s="393"/>
      <c r="G603" s="393"/>
      <c r="H603" s="393"/>
      <c r="I603" s="393"/>
      <c r="J603" s="393"/>
      <c r="K603" s="393"/>
      <c r="L603" s="393"/>
      <c r="M603" s="393"/>
      <c r="N603" s="393"/>
      <c r="O603" s="394"/>
      <c r="P603" s="1"/>
      <c r="Q603" s="1"/>
    </row>
    <row r="604" spans="1:17" ht="26.25" customHeight="1" x14ac:dyDescent="0.25">
      <c r="A604" s="401"/>
      <c r="B604" s="392" t="s">
        <v>816</v>
      </c>
      <c r="C604" s="395"/>
      <c r="D604" s="395"/>
      <c r="E604" s="395"/>
      <c r="F604" s="395"/>
      <c r="G604" s="395"/>
      <c r="H604" s="395"/>
      <c r="I604" s="395"/>
      <c r="J604" s="395"/>
      <c r="K604" s="395"/>
      <c r="L604" s="395"/>
      <c r="M604" s="395"/>
      <c r="N604" s="395"/>
      <c r="O604" s="431"/>
      <c r="P604" s="1"/>
      <c r="Q604" s="1"/>
    </row>
    <row r="605" spans="1:17" ht="26.25" customHeight="1" x14ac:dyDescent="0.25">
      <c r="A605" s="401"/>
      <c r="B605" s="392" t="s">
        <v>773</v>
      </c>
      <c r="C605" s="395"/>
      <c r="D605" s="395"/>
      <c r="E605" s="395"/>
      <c r="F605" s="395"/>
      <c r="G605" s="395"/>
      <c r="H605" s="395"/>
      <c r="I605" s="395"/>
      <c r="J605" s="395"/>
      <c r="K605" s="395"/>
      <c r="L605" s="395"/>
      <c r="M605" s="395"/>
      <c r="N605" s="395"/>
      <c r="O605" s="431"/>
      <c r="P605" s="1"/>
      <c r="Q605" s="1"/>
    </row>
    <row r="606" spans="1:17" ht="19.5" customHeight="1" x14ac:dyDescent="0.25">
      <c r="A606" s="401"/>
      <c r="B606" s="387" t="s">
        <v>351</v>
      </c>
      <c r="C606" s="388"/>
      <c r="D606" s="388"/>
      <c r="E606" s="388"/>
      <c r="F606" s="98"/>
      <c r="G606" s="98"/>
      <c r="H606" s="32"/>
      <c r="I606" s="32"/>
      <c r="J606" s="32"/>
      <c r="K606" s="32"/>
      <c r="L606" s="32"/>
      <c r="M606" s="349"/>
      <c r="N606" s="32"/>
      <c r="O606" s="185"/>
      <c r="P606" s="1"/>
      <c r="Q606" s="1"/>
    </row>
    <row r="607" spans="1:17" ht="15" customHeight="1" x14ac:dyDescent="0.25">
      <c r="A607" s="402"/>
      <c r="B607" s="385" t="s">
        <v>29</v>
      </c>
      <c r="C607" s="386"/>
      <c r="D607" s="386"/>
      <c r="E607" s="52"/>
      <c r="F607" s="52"/>
      <c r="G607" s="52"/>
      <c r="H607" s="52"/>
      <c r="I607" s="52"/>
      <c r="J607" s="52"/>
      <c r="K607" s="52"/>
      <c r="L607" s="52"/>
      <c r="M607" s="353"/>
      <c r="N607" s="52"/>
      <c r="O607" s="185"/>
      <c r="P607" s="1"/>
      <c r="Q607" s="1"/>
    </row>
    <row r="608" spans="1:17" ht="88.5" customHeight="1" x14ac:dyDescent="0.25">
      <c r="A608" s="178">
        <v>63</v>
      </c>
      <c r="B608" s="179" t="s">
        <v>187</v>
      </c>
      <c r="C608" s="172" t="s">
        <v>246</v>
      </c>
      <c r="D608" s="181" t="s">
        <v>844</v>
      </c>
      <c r="E608" s="173" t="s">
        <v>342</v>
      </c>
      <c r="F608" s="173"/>
      <c r="G608" s="173" t="s">
        <v>258</v>
      </c>
      <c r="H608" s="183" t="s">
        <v>259</v>
      </c>
      <c r="I608" s="241">
        <v>2865</v>
      </c>
      <c r="J608" s="175">
        <f>K608+L608</f>
        <v>48287.1</v>
      </c>
      <c r="K608" s="176">
        <f>I608*16.54</f>
        <v>47387.1</v>
      </c>
      <c r="L608" s="176">
        <v>900</v>
      </c>
      <c r="M608" s="348">
        <v>0</v>
      </c>
      <c r="N608" s="177"/>
      <c r="O608" s="299">
        <f>J608+N608</f>
        <v>48287.1</v>
      </c>
      <c r="P608" s="1"/>
      <c r="Q608" s="1"/>
    </row>
    <row r="609" spans="1:17" ht="120.75" customHeight="1" x14ac:dyDescent="0.25">
      <c r="A609" s="406"/>
      <c r="B609" s="397" t="s">
        <v>343</v>
      </c>
      <c r="C609" s="398"/>
      <c r="D609" s="398"/>
      <c r="E609" s="398"/>
      <c r="F609" s="398"/>
      <c r="G609" s="398"/>
      <c r="H609" s="398"/>
      <c r="I609" s="398"/>
      <c r="J609" s="398"/>
      <c r="K609" s="398"/>
      <c r="L609" s="398"/>
      <c r="M609" s="398"/>
      <c r="N609" s="398"/>
      <c r="O609" s="399"/>
      <c r="P609" s="1"/>
      <c r="Q609" s="1"/>
    </row>
    <row r="610" spans="1:17" ht="83.25" customHeight="1" x14ac:dyDescent="0.25">
      <c r="A610" s="407"/>
      <c r="B610" s="397" t="s">
        <v>774</v>
      </c>
      <c r="C610" s="398"/>
      <c r="D610" s="398"/>
      <c r="E610" s="398"/>
      <c r="F610" s="398"/>
      <c r="G610" s="398"/>
      <c r="H610" s="398"/>
      <c r="I610" s="398"/>
      <c r="J610" s="398"/>
      <c r="K610" s="398"/>
      <c r="L610" s="398"/>
      <c r="M610" s="398"/>
      <c r="N610" s="398"/>
      <c r="O610" s="399"/>
      <c r="P610" s="1"/>
      <c r="Q610" s="1"/>
    </row>
    <row r="611" spans="1:17" ht="27" customHeight="1" x14ac:dyDescent="0.25">
      <c r="A611" s="407"/>
      <c r="B611" s="412" t="s">
        <v>775</v>
      </c>
      <c r="C611" s="413"/>
      <c r="D611" s="413"/>
      <c r="E611" s="413"/>
      <c r="F611" s="413"/>
      <c r="G611" s="413"/>
      <c r="H611" s="413"/>
      <c r="I611" s="413"/>
      <c r="J611" s="413"/>
      <c r="K611" s="413"/>
      <c r="L611" s="413"/>
      <c r="M611" s="413"/>
      <c r="N611" s="413"/>
      <c r="O611" s="391"/>
      <c r="P611" s="1"/>
      <c r="Q611" s="1"/>
    </row>
    <row r="612" spans="1:17" ht="17.25" customHeight="1" x14ac:dyDescent="0.25">
      <c r="A612" s="401"/>
      <c r="B612" s="389" t="s">
        <v>344</v>
      </c>
      <c r="C612" s="390"/>
      <c r="D612" s="390"/>
      <c r="E612" s="390"/>
      <c r="F612" s="390"/>
      <c r="G612" s="390"/>
      <c r="H612" s="390"/>
      <c r="I612" s="390"/>
      <c r="J612" s="390"/>
      <c r="K612" s="390"/>
      <c r="L612" s="390"/>
      <c r="M612" s="351"/>
      <c r="N612" s="14"/>
      <c r="O612" s="61"/>
      <c r="P612" s="1"/>
      <c r="Q612" s="1"/>
    </row>
    <row r="613" spans="1:17" ht="21" customHeight="1" x14ac:dyDescent="0.25">
      <c r="A613" s="407"/>
      <c r="B613" s="414" t="s">
        <v>260</v>
      </c>
      <c r="C613" s="415"/>
      <c r="D613" s="415"/>
      <c r="E613" s="415"/>
      <c r="F613" s="415"/>
      <c r="G613" s="415"/>
      <c r="H613" s="415"/>
      <c r="I613" s="415"/>
      <c r="J613" s="415"/>
      <c r="K613" s="75"/>
      <c r="L613" s="75"/>
      <c r="M613" s="357"/>
      <c r="N613" s="75"/>
      <c r="O613" s="76"/>
      <c r="P613" s="1"/>
      <c r="Q613" s="1"/>
    </row>
    <row r="614" spans="1:17" ht="18.75" customHeight="1" x14ac:dyDescent="0.25">
      <c r="A614" s="407"/>
      <c r="B614" s="403" t="s">
        <v>345</v>
      </c>
      <c r="C614" s="404"/>
      <c r="D614" s="404"/>
      <c r="E614" s="404"/>
      <c r="F614" s="404"/>
      <c r="G614" s="404"/>
      <c r="H614" s="404"/>
      <c r="I614" s="404"/>
      <c r="J614" s="404"/>
      <c r="K614" s="404"/>
      <c r="L614" s="14"/>
      <c r="M614" s="351"/>
      <c r="N614" s="14"/>
      <c r="O614" s="49"/>
      <c r="P614" s="1"/>
      <c r="Q614" s="1"/>
    </row>
    <row r="615" spans="1:17" ht="16.5" customHeight="1" x14ac:dyDescent="0.25">
      <c r="A615" s="407"/>
      <c r="B615" s="389" t="s">
        <v>776</v>
      </c>
      <c r="C615" s="390"/>
      <c r="D615" s="390"/>
      <c r="E615" s="390"/>
      <c r="F615" s="390"/>
      <c r="G615" s="390"/>
      <c r="H615" s="390"/>
      <c r="I615" s="390"/>
      <c r="J615" s="390"/>
      <c r="K615" s="14"/>
      <c r="L615" s="14"/>
      <c r="M615" s="351"/>
      <c r="N615" s="14"/>
      <c r="O615" s="49"/>
      <c r="P615" s="1"/>
      <c r="Q615" s="1"/>
    </row>
    <row r="616" spans="1:17" ht="16.5" customHeight="1" x14ac:dyDescent="0.25">
      <c r="A616" s="407"/>
      <c r="B616" s="48" t="s">
        <v>777</v>
      </c>
      <c r="C616" s="26"/>
      <c r="D616" s="26"/>
      <c r="E616" s="25"/>
      <c r="F616" s="25"/>
      <c r="G616" s="25"/>
      <c r="H616" s="26"/>
      <c r="I616" s="26"/>
      <c r="J616" s="26"/>
      <c r="K616" s="26"/>
      <c r="L616" s="26"/>
      <c r="M616" s="346"/>
      <c r="N616" s="26"/>
      <c r="O616" s="27"/>
      <c r="P616" s="1"/>
      <c r="Q616" s="1"/>
    </row>
    <row r="617" spans="1:17" x14ac:dyDescent="0.25">
      <c r="A617" s="408"/>
      <c r="B617" s="385" t="s">
        <v>261</v>
      </c>
      <c r="C617" s="386"/>
      <c r="D617" s="386"/>
      <c r="E617" s="386"/>
      <c r="F617" s="386"/>
      <c r="G617" s="52"/>
      <c r="H617" s="52"/>
      <c r="I617" s="52"/>
      <c r="J617" s="52"/>
      <c r="K617" s="52"/>
      <c r="L617" s="52"/>
      <c r="M617" s="353"/>
      <c r="N617" s="52"/>
      <c r="O617" s="51"/>
      <c r="P617" s="1"/>
      <c r="Q617" s="1"/>
    </row>
    <row r="618" spans="1:17" ht="68.25" customHeight="1" x14ac:dyDescent="0.25">
      <c r="A618" s="178">
        <v>64</v>
      </c>
      <c r="B618" s="179" t="s">
        <v>188</v>
      </c>
      <c r="C618" s="172" t="s">
        <v>246</v>
      </c>
      <c r="D618" s="182" t="s">
        <v>349</v>
      </c>
      <c r="E618" s="182" t="s">
        <v>189</v>
      </c>
      <c r="F618" s="182"/>
      <c r="G618" s="181" t="s">
        <v>190</v>
      </c>
      <c r="H618" s="183" t="s">
        <v>288</v>
      </c>
      <c r="I618" s="241">
        <v>3015</v>
      </c>
      <c r="J618" s="175">
        <f>K618+L618</f>
        <v>51368.1</v>
      </c>
      <c r="K618" s="176">
        <f>I618*16.54</f>
        <v>49868.1</v>
      </c>
      <c r="L618" s="176">
        <v>1500</v>
      </c>
      <c r="M618" s="348">
        <v>0</v>
      </c>
      <c r="N618" s="177"/>
      <c r="O618" s="299">
        <f>J618+N618</f>
        <v>51368.1</v>
      </c>
      <c r="P618" s="1"/>
      <c r="Q618" s="1"/>
    </row>
    <row r="619" spans="1:17" ht="61.5" customHeight="1" x14ac:dyDescent="0.25">
      <c r="A619" s="406"/>
      <c r="B619" s="403" t="s">
        <v>348</v>
      </c>
      <c r="C619" s="404"/>
      <c r="D619" s="404"/>
      <c r="E619" s="404"/>
      <c r="F619" s="404"/>
      <c r="G619" s="404"/>
      <c r="H619" s="404"/>
      <c r="I619" s="404"/>
      <c r="J619" s="404"/>
      <c r="K619" s="404"/>
      <c r="L619" s="404"/>
      <c r="M619" s="404"/>
      <c r="N619" s="404"/>
      <c r="O619" s="405"/>
      <c r="P619" s="1"/>
      <c r="Q619" s="1"/>
    </row>
    <row r="620" spans="1:17" ht="169.5" customHeight="1" x14ac:dyDescent="0.25">
      <c r="A620" s="407"/>
      <c r="B620" s="392" t="s">
        <v>778</v>
      </c>
      <c r="C620" s="393"/>
      <c r="D620" s="393"/>
      <c r="E620" s="393"/>
      <c r="F620" s="393"/>
      <c r="G620" s="393"/>
      <c r="H620" s="393"/>
      <c r="I620" s="393"/>
      <c r="J620" s="393"/>
      <c r="K620" s="393"/>
      <c r="L620" s="393"/>
      <c r="M620" s="393"/>
      <c r="N620" s="393"/>
      <c r="O620" s="394"/>
      <c r="P620" s="1"/>
      <c r="Q620" s="1"/>
    </row>
    <row r="621" spans="1:17" ht="24" customHeight="1" x14ac:dyDescent="0.25">
      <c r="A621" s="407"/>
      <c r="B621" s="392" t="s">
        <v>780</v>
      </c>
      <c r="C621" s="393"/>
      <c r="D621" s="393"/>
      <c r="E621" s="393"/>
      <c r="F621" s="393"/>
      <c r="G621" s="393"/>
      <c r="H621" s="393"/>
      <c r="I621" s="393"/>
      <c r="J621" s="393"/>
      <c r="K621" s="393"/>
      <c r="L621" s="393"/>
      <c r="M621" s="393"/>
      <c r="N621" s="393"/>
      <c r="O621" s="394"/>
      <c r="P621" s="1"/>
      <c r="Q621" s="1"/>
    </row>
    <row r="622" spans="1:17" ht="16.5" customHeight="1" x14ac:dyDescent="0.25">
      <c r="A622" s="407"/>
      <c r="B622" s="410" t="s">
        <v>782</v>
      </c>
      <c r="C622" s="411"/>
      <c r="D622" s="411"/>
      <c r="E622" s="411"/>
      <c r="F622" s="186"/>
      <c r="G622" s="186"/>
      <c r="H622" s="187"/>
      <c r="I622" s="187"/>
      <c r="J622" s="187"/>
      <c r="K622" s="187"/>
      <c r="L622" s="269"/>
      <c r="M622" s="372"/>
      <c r="N622" s="187"/>
      <c r="O622" s="188"/>
      <c r="P622" s="1"/>
      <c r="Q622" s="1"/>
    </row>
    <row r="623" spans="1:17" ht="15.75" customHeight="1" x14ac:dyDescent="0.25">
      <c r="A623" s="407"/>
      <c r="B623" s="418" t="s">
        <v>781</v>
      </c>
      <c r="C623" s="419"/>
      <c r="D623" s="419"/>
      <c r="E623" s="419"/>
      <c r="F623" s="419"/>
      <c r="G623" s="419"/>
      <c r="H623" s="419"/>
      <c r="I623" s="187"/>
      <c r="J623" s="187"/>
      <c r="K623" s="187"/>
      <c r="L623" s="269"/>
      <c r="M623" s="372"/>
      <c r="N623" s="187"/>
      <c r="O623" s="188"/>
      <c r="P623" s="1"/>
      <c r="Q623" s="1"/>
    </row>
    <row r="624" spans="1:17" ht="18" customHeight="1" x14ac:dyDescent="0.25">
      <c r="A624" s="407"/>
      <c r="B624" s="387" t="s">
        <v>779</v>
      </c>
      <c r="C624" s="416"/>
      <c r="D624" s="416"/>
      <c r="E624" s="416"/>
      <c r="F624" s="416"/>
      <c r="G624" s="416"/>
      <c r="H624" s="416"/>
      <c r="I624" s="416"/>
      <c r="J624" s="416"/>
      <c r="K624" s="416"/>
      <c r="L624" s="416"/>
      <c r="M624" s="416"/>
      <c r="N624" s="416"/>
      <c r="O624" s="417"/>
      <c r="P624" s="1"/>
      <c r="Q624" s="1"/>
    </row>
    <row r="625" spans="1:17" x14ac:dyDescent="0.25">
      <c r="A625" s="408"/>
      <c r="B625" s="385" t="s">
        <v>191</v>
      </c>
      <c r="C625" s="386"/>
      <c r="D625" s="386"/>
      <c r="E625" s="386"/>
      <c r="F625" s="386"/>
      <c r="G625" s="386"/>
      <c r="H625" s="52"/>
      <c r="I625" s="52"/>
      <c r="J625" s="52"/>
      <c r="K625" s="52"/>
      <c r="L625" s="52"/>
      <c r="M625" s="353"/>
      <c r="N625" s="52"/>
      <c r="O625" s="61"/>
      <c r="P625" s="1"/>
      <c r="Q625" s="1"/>
    </row>
    <row r="626" spans="1:17" ht="60" customHeight="1" x14ac:dyDescent="0.25">
      <c r="A626" s="189"/>
      <c r="B626" s="190" t="s">
        <v>192</v>
      </c>
      <c r="C626" s="191"/>
      <c r="D626" s="192"/>
      <c r="E626" s="192"/>
      <c r="F626" s="192"/>
      <c r="G626" s="192"/>
      <c r="H626" s="193"/>
      <c r="I626" s="252">
        <f>SUM(I627)</f>
        <v>5872.5</v>
      </c>
      <c r="J626" s="251">
        <f t="shared" ref="J626:O626" si="5">SUM(J627)</f>
        <v>133683.81</v>
      </c>
      <c r="K626" s="251">
        <f t="shared" si="5"/>
        <v>132683.81</v>
      </c>
      <c r="L626" s="251">
        <f>L627</f>
        <v>1000</v>
      </c>
      <c r="M626" s="344">
        <f t="shared" si="5"/>
        <v>0</v>
      </c>
      <c r="N626" s="251">
        <f t="shared" si="5"/>
        <v>0</v>
      </c>
      <c r="O626" s="251">
        <f t="shared" si="5"/>
        <v>133683.81</v>
      </c>
      <c r="P626" s="1"/>
      <c r="Q626" s="1"/>
    </row>
    <row r="627" spans="1:17" ht="32.1" customHeight="1" x14ac:dyDescent="0.25">
      <c r="A627" s="194">
        <v>65</v>
      </c>
      <c r="B627" s="195" t="s">
        <v>193</v>
      </c>
      <c r="C627" s="196" t="s">
        <v>246</v>
      </c>
      <c r="D627" s="197" t="s">
        <v>350</v>
      </c>
      <c r="E627" s="197" t="s">
        <v>194</v>
      </c>
      <c r="F627" s="197"/>
      <c r="G627" s="197"/>
      <c r="H627" s="198"/>
      <c r="I627" s="253">
        <v>5872.5</v>
      </c>
      <c r="J627" s="251">
        <f>K627+L627</f>
        <v>133683.81</v>
      </c>
      <c r="K627" s="199">
        <v>132683.81</v>
      </c>
      <c r="L627" s="199">
        <v>1000</v>
      </c>
      <c r="M627" s="348">
        <v>0</v>
      </c>
      <c r="N627" s="199">
        <v>0</v>
      </c>
      <c r="O627" s="251">
        <f>J627+N627</f>
        <v>133683.81</v>
      </c>
      <c r="P627" s="1"/>
      <c r="Q627" s="1"/>
    </row>
    <row r="628" spans="1:17" ht="47.25" customHeight="1" x14ac:dyDescent="0.25">
      <c r="A628" s="406"/>
      <c r="B628" s="403" t="s">
        <v>195</v>
      </c>
      <c r="C628" s="404"/>
      <c r="D628" s="404"/>
      <c r="E628" s="404"/>
      <c r="F628" s="404"/>
      <c r="G628" s="404"/>
      <c r="H628" s="404"/>
      <c r="I628" s="404"/>
      <c r="J628" s="404"/>
      <c r="K628" s="404"/>
      <c r="L628" s="404"/>
      <c r="M628" s="404"/>
      <c r="N628" s="404"/>
      <c r="O628" s="405"/>
      <c r="P628" s="1"/>
      <c r="Q628" s="1"/>
    </row>
    <row r="629" spans="1:17" ht="87.75" customHeight="1" x14ac:dyDescent="0.25">
      <c r="A629" s="407"/>
      <c r="B629" s="392" t="s">
        <v>698</v>
      </c>
      <c r="C629" s="393"/>
      <c r="D629" s="393"/>
      <c r="E629" s="393"/>
      <c r="F629" s="393"/>
      <c r="G629" s="393"/>
      <c r="H629" s="393"/>
      <c r="I629" s="393"/>
      <c r="J629" s="393"/>
      <c r="K629" s="393"/>
      <c r="L629" s="393"/>
      <c r="M629" s="393"/>
      <c r="N629" s="393"/>
      <c r="O629" s="394"/>
      <c r="P629" s="1"/>
      <c r="Q629" s="1"/>
    </row>
    <row r="630" spans="1:17" ht="28.5" customHeight="1" x14ac:dyDescent="0.25">
      <c r="A630" s="407"/>
      <c r="B630" s="392" t="s">
        <v>196</v>
      </c>
      <c r="C630" s="393"/>
      <c r="D630" s="393"/>
      <c r="E630" s="393"/>
      <c r="F630" s="393"/>
      <c r="G630" s="393"/>
      <c r="H630" s="393"/>
      <c r="I630" s="393"/>
      <c r="J630" s="393"/>
      <c r="K630" s="393"/>
      <c r="L630" s="393"/>
      <c r="M630" s="393"/>
      <c r="N630" s="393"/>
      <c r="O630" s="394"/>
      <c r="P630" s="1"/>
      <c r="Q630" s="1"/>
    </row>
    <row r="631" spans="1:17" ht="15" customHeight="1" x14ac:dyDescent="0.25">
      <c r="A631" s="407"/>
      <c r="B631" s="24" t="s">
        <v>197</v>
      </c>
      <c r="C631" s="26"/>
      <c r="D631" s="26"/>
      <c r="E631" s="26"/>
      <c r="F631" s="26"/>
      <c r="G631" s="26"/>
      <c r="H631" s="26"/>
      <c r="I631" s="26"/>
      <c r="J631" s="26"/>
      <c r="K631" s="26"/>
      <c r="L631" s="26"/>
      <c r="M631" s="346"/>
      <c r="N631" s="26"/>
      <c r="O631" s="200"/>
      <c r="P631" s="1"/>
      <c r="Q631" s="1"/>
    </row>
    <row r="632" spans="1:17" ht="15" customHeight="1" x14ac:dyDescent="0.25">
      <c r="A632" s="407"/>
      <c r="B632" s="100" t="s">
        <v>198</v>
      </c>
      <c r="C632" s="201"/>
      <c r="D632" s="201"/>
      <c r="E632" s="201"/>
      <c r="F632" s="201"/>
      <c r="G632" s="201"/>
      <c r="H632" s="201"/>
      <c r="I632" s="201"/>
      <c r="J632" s="201"/>
      <c r="K632" s="201"/>
      <c r="L632" s="201"/>
      <c r="M632" s="373"/>
      <c r="N632" s="201"/>
      <c r="O632" s="200"/>
      <c r="P632" s="1"/>
      <c r="Q632" s="1"/>
    </row>
    <row r="633" spans="1:17" ht="17.25" customHeight="1" x14ac:dyDescent="0.25">
      <c r="A633" s="407"/>
      <c r="B633" s="202" t="s">
        <v>699</v>
      </c>
      <c r="C633" s="201"/>
      <c r="D633" s="201"/>
      <c r="E633" s="201"/>
      <c r="F633" s="201"/>
      <c r="G633" s="201"/>
      <c r="H633" s="201"/>
      <c r="I633" s="201"/>
      <c r="J633" s="201"/>
      <c r="K633" s="201"/>
      <c r="L633" s="201"/>
      <c r="M633" s="373"/>
      <c r="N633" s="201"/>
      <c r="O633" s="51"/>
      <c r="P633" s="1"/>
      <c r="Q633" s="1"/>
    </row>
    <row r="634" spans="1:17" ht="15" customHeight="1" x14ac:dyDescent="0.25">
      <c r="A634" s="408"/>
      <c r="B634" s="385" t="s">
        <v>29</v>
      </c>
      <c r="C634" s="386"/>
      <c r="D634" s="386"/>
      <c r="E634" s="386"/>
      <c r="F634" s="386"/>
      <c r="G634" s="386"/>
      <c r="H634" s="386"/>
      <c r="I634" s="386"/>
      <c r="J634" s="386"/>
      <c r="K634" s="409"/>
      <c r="L634" s="60"/>
      <c r="M634" s="365"/>
      <c r="N634" s="60"/>
      <c r="O634" s="203"/>
      <c r="P634" s="1"/>
      <c r="Q634" s="1"/>
    </row>
    <row r="635" spans="1:17" ht="15" customHeight="1" x14ac:dyDescent="0.25">
      <c r="A635" s="205"/>
      <c r="B635" s="208" t="s">
        <v>199</v>
      </c>
      <c r="C635" s="206"/>
      <c r="D635" s="206"/>
      <c r="E635" s="206"/>
      <c r="F635" s="206"/>
      <c r="G635" s="206"/>
      <c r="H635" s="206"/>
      <c r="I635" s="206"/>
      <c r="J635" s="206"/>
      <c r="K635" s="207"/>
      <c r="L635" s="207"/>
      <c r="M635" s="365"/>
      <c r="N635" s="262">
        <f>SUM(N636:N644)</f>
        <v>180530210.25999999</v>
      </c>
      <c r="O635" s="209">
        <f>SUM(O636:O644)</f>
        <v>180530210.25999999</v>
      </c>
      <c r="P635" s="1"/>
      <c r="Q635" s="1"/>
    </row>
    <row r="636" spans="1:17" ht="15" customHeight="1" x14ac:dyDescent="0.25">
      <c r="A636" s="256">
        <v>2414</v>
      </c>
      <c r="B636" s="255" t="s">
        <v>272</v>
      </c>
      <c r="C636" s="255"/>
      <c r="D636" s="255"/>
      <c r="E636" s="255"/>
      <c r="F636" s="255"/>
      <c r="G636" s="255"/>
      <c r="H636" s="255"/>
      <c r="I636" s="255"/>
      <c r="J636" s="255"/>
      <c r="K636" s="255"/>
      <c r="L636" s="255"/>
      <c r="M636" s="374"/>
      <c r="N636" s="257">
        <v>21207</v>
      </c>
      <c r="O636" s="258">
        <f t="shared" ref="O636:O640" si="6">N636</f>
        <v>21207</v>
      </c>
      <c r="P636" s="1"/>
      <c r="Q636" s="1"/>
    </row>
    <row r="637" spans="1:17" ht="15" customHeight="1" x14ac:dyDescent="0.25">
      <c r="A637" s="256">
        <v>2226</v>
      </c>
      <c r="B637" s="255" t="s">
        <v>271</v>
      </c>
      <c r="C637" s="255"/>
      <c r="D637" s="255"/>
      <c r="E637" s="255"/>
      <c r="F637" s="255"/>
      <c r="G637" s="255"/>
      <c r="H637" s="255"/>
      <c r="I637" s="255"/>
      <c r="J637" s="255"/>
      <c r="K637" s="255"/>
      <c r="L637" s="255"/>
      <c r="M637" s="374"/>
      <c r="N637" s="257">
        <v>924000</v>
      </c>
      <c r="O637" s="258">
        <f t="shared" si="6"/>
        <v>924000</v>
      </c>
      <c r="P637" s="1"/>
      <c r="Q637" s="1"/>
    </row>
    <row r="638" spans="1:17" ht="15" customHeight="1" x14ac:dyDescent="0.25">
      <c r="A638" s="256">
        <v>2413</v>
      </c>
      <c r="B638" s="255" t="s">
        <v>273</v>
      </c>
      <c r="C638" s="255"/>
      <c r="D638" s="255"/>
      <c r="E638" s="255"/>
      <c r="F638" s="255"/>
      <c r="G638" s="255"/>
      <c r="H638" s="255"/>
      <c r="I638" s="255"/>
      <c r="J638" s="255"/>
      <c r="K638" s="255"/>
      <c r="L638" s="255"/>
      <c r="M638" s="374"/>
      <c r="N638" s="257">
        <v>113719</v>
      </c>
      <c r="O638" s="258">
        <f t="shared" si="6"/>
        <v>113719</v>
      </c>
      <c r="P638" s="1"/>
      <c r="Q638" s="1"/>
    </row>
    <row r="639" spans="1:17" ht="15" customHeight="1" x14ac:dyDescent="0.25">
      <c r="A639" s="256">
        <v>2137</v>
      </c>
      <c r="B639" s="255" t="s">
        <v>274</v>
      </c>
      <c r="C639" s="255"/>
      <c r="D639" s="255"/>
      <c r="E639" s="255"/>
      <c r="F639" s="255"/>
      <c r="G639" s="255"/>
      <c r="H639" s="255"/>
      <c r="I639" s="255"/>
      <c r="J639" s="255"/>
      <c r="K639" s="255"/>
      <c r="L639" s="255"/>
      <c r="M639" s="374"/>
      <c r="N639" s="257">
        <v>43426.42</v>
      </c>
      <c r="O639" s="258">
        <f t="shared" si="6"/>
        <v>43426.42</v>
      </c>
      <c r="P639" s="1"/>
      <c r="Q639" s="1"/>
    </row>
    <row r="640" spans="1:17" ht="15" customHeight="1" x14ac:dyDescent="0.25">
      <c r="A640" s="256">
        <v>2704</v>
      </c>
      <c r="B640" s="255" t="s">
        <v>224</v>
      </c>
      <c r="C640" s="255"/>
      <c r="D640" s="255"/>
      <c r="E640" s="255"/>
      <c r="F640" s="255"/>
      <c r="G640" s="255"/>
      <c r="H640" s="255"/>
      <c r="I640" s="255"/>
      <c r="J640" s="255"/>
      <c r="K640" s="255"/>
      <c r="L640" s="255"/>
      <c r="M640" s="374"/>
      <c r="N640" s="257">
        <v>717297.2</v>
      </c>
      <c r="O640" s="258">
        <f t="shared" si="6"/>
        <v>717297.2</v>
      </c>
      <c r="P640" s="1"/>
      <c r="Q640" s="1"/>
    </row>
    <row r="641" spans="1:17" ht="15" customHeight="1" x14ac:dyDescent="0.25">
      <c r="A641" s="256">
        <v>2328</v>
      </c>
      <c r="B641" s="255" t="s">
        <v>229</v>
      </c>
      <c r="C641" s="255"/>
      <c r="D641" s="255"/>
      <c r="E641" s="255"/>
      <c r="F641" s="255"/>
      <c r="G641" s="255"/>
      <c r="H641" s="255"/>
      <c r="I641" s="255"/>
      <c r="J641" s="255"/>
      <c r="K641" s="255"/>
      <c r="L641" s="255"/>
      <c r="M641" s="374"/>
      <c r="N641" s="263">
        <v>205360.64000000001</v>
      </c>
      <c r="O641" s="258">
        <f>N641</f>
        <v>205360.64000000001</v>
      </c>
      <c r="P641" s="1"/>
      <c r="Q641" s="1"/>
    </row>
    <row r="642" spans="1:17" ht="16.5" customHeight="1" x14ac:dyDescent="0.25">
      <c r="A642" s="256">
        <v>2950</v>
      </c>
      <c r="B642" s="255" t="s">
        <v>202</v>
      </c>
      <c r="C642" s="255"/>
      <c r="D642" s="255"/>
      <c r="E642" s="255"/>
      <c r="F642" s="255"/>
      <c r="G642" s="255"/>
      <c r="H642" s="255"/>
      <c r="I642" s="255"/>
      <c r="J642" s="255"/>
      <c r="K642" s="255"/>
      <c r="L642" s="255"/>
      <c r="M642" s="374"/>
      <c r="N642" s="257">
        <v>146724000</v>
      </c>
      <c r="O642" s="258">
        <f>N642</f>
        <v>146724000</v>
      </c>
      <c r="P642" s="1"/>
      <c r="Q642" s="1"/>
    </row>
    <row r="643" spans="1:17" ht="16.5" customHeight="1" x14ac:dyDescent="0.25">
      <c r="A643" s="256">
        <v>2957</v>
      </c>
      <c r="B643" s="255" t="s">
        <v>799</v>
      </c>
      <c r="C643" s="255"/>
      <c r="D643" s="255"/>
      <c r="E643" s="255"/>
      <c r="F643" s="255"/>
      <c r="G643" s="255"/>
      <c r="H643" s="255"/>
      <c r="I643" s="255"/>
      <c r="J643" s="255"/>
      <c r="K643" s="255"/>
      <c r="L643" s="255"/>
      <c r="M643" s="374"/>
      <c r="N643" s="257">
        <v>31503000</v>
      </c>
      <c r="O643" s="258">
        <f>N643</f>
        <v>31503000</v>
      </c>
      <c r="P643" s="1"/>
      <c r="Q643" s="1"/>
    </row>
    <row r="644" spans="1:17" ht="16.5" customHeight="1" x14ac:dyDescent="0.25">
      <c r="A644" s="256">
        <v>2229</v>
      </c>
      <c r="B644" s="255" t="s">
        <v>270</v>
      </c>
      <c r="C644" s="255"/>
      <c r="D644" s="255"/>
      <c r="E644" s="255"/>
      <c r="F644" s="255"/>
      <c r="G644" s="255"/>
      <c r="H644" s="255"/>
      <c r="I644" s="255"/>
      <c r="J644" s="255"/>
      <c r="K644" s="255"/>
      <c r="L644" s="255"/>
      <c r="M644" s="374"/>
      <c r="N644" s="257">
        <v>278200</v>
      </c>
      <c r="O644" s="258">
        <f>N644</f>
        <v>278200</v>
      </c>
      <c r="P644" s="1"/>
      <c r="Q644" s="1"/>
    </row>
    <row r="645" spans="1:17" x14ac:dyDescent="0.25">
      <c r="A645" s="259"/>
      <c r="B645" s="4" t="s">
        <v>203</v>
      </c>
      <c r="C645" s="5"/>
      <c r="D645" s="396"/>
      <c r="E645" s="396"/>
      <c r="F645" s="260"/>
      <c r="G645" s="260"/>
      <c r="H645" s="242"/>
      <c r="I645" s="242"/>
      <c r="J645" s="204">
        <f>J626+J529+J424+J403+J350+J264+J114+J29+J5</f>
        <v>3139494.58</v>
      </c>
      <c r="K645" s="204">
        <f>K626+K529+K424+K403+K350+K264+K114+K29+K5</f>
        <v>2973850.58</v>
      </c>
      <c r="L645" s="204">
        <f>L626+L529+L424+L403+L350+L264+L114+L29+L5</f>
        <v>165644</v>
      </c>
      <c r="M645" s="375">
        <f>M626+M497+M424+M403+M350+M264+M114+M29+M5+M529</f>
        <v>0</v>
      </c>
      <c r="N645" s="204">
        <f>N635+N626+N529+N424+N403+N350+N264+N114+N29+N5</f>
        <v>180980210.25999999</v>
      </c>
      <c r="O645" s="261">
        <f>SUM(O636:O644)</f>
        <v>180530210.25999999</v>
      </c>
    </row>
    <row r="646" spans="1:17" x14ac:dyDescent="0.25">
      <c r="A646" s="210"/>
      <c r="B646" s="211" t="s">
        <v>204</v>
      </c>
      <c r="C646" s="211"/>
      <c r="D646" s="212"/>
      <c r="E646" s="211"/>
      <c r="F646" s="211"/>
      <c r="G646" s="211"/>
      <c r="H646" s="213"/>
      <c r="I646" s="213"/>
      <c r="J646" s="214">
        <f>K646+L646</f>
        <v>175748.41999999993</v>
      </c>
      <c r="K646" s="214">
        <f>3149599-K645</f>
        <v>175748.41999999993</v>
      </c>
      <c r="L646" s="214">
        <v>0</v>
      </c>
      <c r="M646" s="376">
        <v>0</v>
      </c>
      <c r="N646" s="214">
        <v>0</v>
      </c>
      <c r="O646" s="215">
        <v>0</v>
      </c>
    </row>
    <row r="647" spans="1:17" ht="19.5" thickBot="1" x14ac:dyDescent="0.3">
      <c r="A647" s="216"/>
      <c r="B647" s="382" t="s">
        <v>206</v>
      </c>
      <c r="C647" s="383"/>
      <c r="D647" s="383"/>
      <c r="E647" s="384"/>
      <c r="F647" s="217"/>
      <c r="G647" s="217"/>
      <c r="H647" s="218"/>
      <c r="I647" s="218"/>
      <c r="J647" s="219">
        <f>J645+J646</f>
        <v>3315243</v>
      </c>
      <c r="K647" s="219">
        <f>K645+K646</f>
        <v>3149599</v>
      </c>
      <c r="L647" s="219">
        <f>SUM(L645:L646)</f>
        <v>165644</v>
      </c>
      <c r="M647" s="377">
        <f>SUM(M645:M646)</f>
        <v>0</v>
      </c>
      <c r="N647" s="219">
        <f>N645+N646</f>
        <v>180980210.25999999</v>
      </c>
      <c r="O647" s="220">
        <f>J647+N647</f>
        <v>184295453.25999999</v>
      </c>
    </row>
    <row r="648" spans="1:17" x14ac:dyDescent="0.25">
      <c r="A648" s="221"/>
      <c r="B648" s="222" t="s">
        <v>205</v>
      </c>
      <c r="C648" s="222"/>
      <c r="D648" s="223"/>
      <c r="E648" s="222"/>
      <c r="F648" s="222"/>
      <c r="G648" s="222"/>
      <c r="H648" s="224"/>
      <c r="I648" s="224"/>
      <c r="J648" s="225">
        <f>M647</f>
        <v>0</v>
      </c>
      <c r="K648" s="225"/>
      <c r="L648" s="265"/>
      <c r="M648" s="378">
        <f>M645+M646</f>
        <v>0</v>
      </c>
      <c r="N648" s="225"/>
      <c r="O648" s="281">
        <f>J648</f>
        <v>0</v>
      </c>
    </row>
    <row r="649" spans="1:17" x14ac:dyDescent="0.25">
      <c r="J649" s="227"/>
      <c r="K649" s="228"/>
      <c r="L649" s="270"/>
      <c r="M649" s="379"/>
      <c r="N649" s="228"/>
    </row>
    <row r="650" spans="1:17" x14ac:dyDescent="0.25">
      <c r="A650" s="226" t="s">
        <v>236</v>
      </c>
      <c r="B650" s="226" t="s">
        <v>237</v>
      </c>
      <c r="J650" s="238">
        <v>3315243</v>
      </c>
      <c r="L650" s="342"/>
      <c r="M650" s="380" t="s">
        <v>796</v>
      </c>
    </row>
    <row r="651" spans="1:17" ht="15.75" x14ac:dyDescent="0.25">
      <c r="J651" s="229"/>
      <c r="K651" s="229"/>
      <c r="L651" s="272"/>
      <c r="M651" s="381"/>
    </row>
    <row r="652" spans="1:17" x14ac:dyDescent="0.25">
      <c r="K652" s="264"/>
      <c r="L652" s="273"/>
      <c r="O652" s="301"/>
    </row>
    <row r="653" spans="1:17" x14ac:dyDescent="0.25">
      <c r="J653" s="301"/>
    </row>
    <row r="654" spans="1:17" x14ac:dyDescent="0.25">
      <c r="J654" s="301"/>
    </row>
  </sheetData>
  <mergeCells count="486">
    <mergeCell ref="A340:A349"/>
    <mergeCell ref="B341:O341"/>
    <mergeCell ref="B342:O342"/>
    <mergeCell ref="B343:O343"/>
    <mergeCell ref="B348:O348"/>
    <mergeCell ref="B349:O349"/>
    <mergeCell ref="B536:O536"/>
    <mergeCell ref="B537:O537"/>
    <mergeCell ref="A50:A57"/>
    <mergeCell ref="B50:O50"/>
    <mergeCell ref="B51:O51"/>
    <mergeCell ref="B52:O52"/>
    <mergeCell ref="B53:E53"/>
    <mergeCell ref="A88:A98"/>
    <mergeCell ref="B88:O88"/>
    <mergeCell ref="B89:O89"/>
    <mergeCell ref="B90:O90"/>
    <mergeCell ref="B63:E63"/>
    <mergeCell ref="B505:N505"/>
    <mergeCell ref="B507:J507"/>
    <mergeCell ref="B340:O340"/>
    <mergeCell ref="A352:A358"/>
    <mergeCell ref="A369:A373"/>
    <mergeCell ref="B369:O369"/>
    <mergeCell ref="B370:O370"/>
    <mergeCell ref="B371:O371"/>
    <mergeCell ref="B372:C372"/>
    <mergeCell ref="B373:K373"/>
    <mergeCell ref="A360:A367"/>
    <mergeCell ref="B360:O360"/>
    <mergeCell ref="B361:O361"/>
    <mergeCell ref="B365:G365"/>
    <mergeCell ref="A375:A384"/>
    <mergeCell ref="B375:O375"/>
    <mergeCell ref="B376:O376"/>
    <mergeCell ref="B377:O377"/>
    <mergeCell ref="B379:F379"/>
    <mergeCell ref="B383:H383"/>
    <mergeCell ref="B384:F384"/>
    <mergeCell ref="B380:O380"/>
    <mergeCell ref="B381:O381"/>
    <mergeCell ref="B382:O382"/>
    <mergeCell ref="B497:O497"/>
    <mergeCell ref="B498:O498"/>
    <mergeCell ref="B500:N500"/>
    <mergeCell ref="B604:O604"/>
    <mergeCell ref="B605:O605"/>
    <mergeCell ref="B606:E606"/>
    <mergeCell ref="B607:D607"/>
    <mergeCell ref="B535:O535"/>
    <mergeCell ref="B518:O518"/>
    <mergeCell ref="B519:O519"/>
    <mergeCell ref="B520:O520"/>
    <mergeCell ref="B522:E522"/>
    <mergeCell ref="B528:J528"/>
    <mergeCell ref="B570:J570"/>
    <mergeCell ref="B538:O538"/>
    <mergeCell ref="B574:O574"/>
    <mergeCell ref="B575:O575"/>
    <mergeCell ref="B585:H585"/>
    <mergeCell ref="B571:G571"/>
    <mergeCell ref="B586:O586"/>
    <mergeCell ref="B160:O160"/>
    <mergeCell ref="B162:O162"/>
    <mergeCell ref="B163:O163"/>
    <mergeCell ref="B102:O102"/>
    <mergeCell ref="B140:J140"/>
    <mergeCell ref="B129:D129"/>
    <mergeCell ref="B138:H138"/>
    <mergeCell ref="B134:K134"/>
    <mergeCell ref="B137:E137"/>
    <mergeCell ref="B135:G135"/>
    <mergeCell ref="B139:E139"/>
    <mergeCell ref="B141:J141"/>
    <mergeCell ref="B155:E155"/>
    <mergeCell ref="B352:O352"/>
    <mergeCell ref="B353:O353"/>
    <mergeCell ref="B354:O354"/>
    <mergeCell ref="B355:L355"/>
    <mergeCell ref="B358:F358"/>
    <mergeCell ref="A7:A12"/>
    <mergeCell ref="B7:O7"/>
    <mergeCell ref="B8:O8"/>
    <mergeCell ref="B9:O9"/>
    <mergeCell ref="B12:O12"/>
    <mergeCell ref="B21:O21"/>
    <mergeCell ref="A31:A37"/>
    <mergeCell ref="B31:O31"/>
    <mergeCell ref="B32:O32"/>
    <mergeCell ref="B33:O33"/>
    <mergeCell ref="B34:L34"/>
    <mergeCell ref="B37:O37"/>
    <mergeCell ref="A23:A28"/>
    <mergeCell ref="B23:O23"/>
    <mergeCell ref="B24:O24"/>
    <mergeCell ref="B25:O25"/>
    <mergeCell ref="B26:J26"/>
    <mergeCell ref="B28:O28"/>
    <mergeCell ref="A14:A21"/>
    <mergeCell ref="A1:O1"/>
    <mergeCell ref="A2:A4"/>
    <mergeCell ref="B2:B4"/>
    <mergeCell ref="C2:C4"/>
    <mergeCell ref="D2:D4"/>
    <mergeCell ref="E2:E4"/>
    <mergeCell ref="F2:F4"/>
    <mergeCell ref="G2:G4"/>
    <mergeCell ref="H2:H4"/>
    <mergeCell ref="J2:O2"/>
    <mergeCell ref="I2:I4"/>
    <mergeCell ref="J3:O3"/>
    <mergeCell ref="B14:O14"/>
    <mergeCell ref="B15:O15"/>
    <mergeCell ref="B16:O16"/>
    <mergeCell ref="B19:G19"/>
    <mergeCell ref="B17:J17"/>
    <mergeCell ref="B18:J18"/>
    <mergeCell ref="A59:A65"/>
    <mergeCell ref="B59:O59"/>
    <mergeCell ref="B60:O60"/>
    <mergeCell ref="B61:O61"/>
    <mergeCell ref="B62:J62"/>
    <mergeCell ref="B55:O55"/>
    <mergeCell ref="B46:J46"/>
    <mergeCell ref="B48:O48"/>
    <mergeCell ref="B45:O45"/>
    <mergeCell ref="A39:A48"/>
    <mergeCell ref="B39:O39"/>
    <mergeCell ref="B40:O40"/>
    <mergeCell ref="B41:O41"/>
    <mergeCell ref="B42:L42"/>
    <mergeCell ref="A108:A113"/>
    <mergeCell ref="B108:O108"/>
    <mergeCell ref="B109:O109"/>
    <mergeCell ref="B110:O110"/>
    <mergeCell ref="B106:D106"/>
    <mergeCell ref="B113:D113"/>
    <mergeCell ref="A100:A106"/>
    <mergeCell ref="B100:O100"/>
    <mergeCell ref="B101:O101"/>
    <mergeCell ref="A67:A71"/>
    <mergeCell ref="B67:O67"/>
    <mergeCell ref="B68:O68"/>
    <mergeCell ref="B69:O69"/>
    <mergeCell ref="A73:A78"/>
    <mergeCell ref="B82:O82"/>
    <mergeCell ref="A80:A86"/>
    <mergeCell ref="B80:O80"/>
    <mergeCell ref="B81:O81"/>
    <mergeCell ref="B73:O73"/>
    <mergeCell ref="B74:O74"/>
    <mergeCell ref="B75:O75"/>
    <mergeCell ref="B76:C76"/>
    <mergeCell ref="A116:A129"/>
    <mergeCell ref="B116:O116"/>
    <mergeCell ref="B117:O117"/>
    <mergeCell ref="B122:O122"/>
    <mergeCell ref="A157:A167"/>
    <mergeCell ref="B157:O157"/>
    <mergeCell ref="B158:O158"/>
    <mergeCell ref="B159:O159"/>
    <mergeCell ref="B164:O164"/>
    <mergeCell ref="B167:E167"/>
    <mergeCell ref="B142:G142"/>
    <mergeCell ref="B143:F143"/>
    <mergeCell ref="A145:A155"/>
    <mergeCell ref="B145:O145"/>
    <mergeCell ref="B146:O146"/>
    <mergeCell ref="B147:O147"/>
    <mergeCell ref="B148:G148"/>
    <mergeCell ref="B149:L149"/>
    <mergeCell ref="B151:E151"/>
    <mergeCell ref="B154:D154"/>
    <mergeCell ref="A131:A143"/>
    <mergeCell ref="B131:O131"/>
    <mergeCell ref="B132:O132"/>
    <mergeCell ref="B133:O133"/>
    <mergeCell ref="A182:A190"/>
    <mergeCell ref="B182:O182"/>
    <mergeCell ref="B183:O183"/>
    <mergeCell ref="B184:O184"/>
    <mergeCell ref="B185:G185"/>
    <mergeCell ref="B190:E190"/>
    <mergeCell ref="A169:A180"/>
    <mergeCell ref="B169:O169"/>
    <mergeCell ref="B170:O170"/>
    <mergeCell ref="B171:O171"/>
    <mergeCell ref="B173:F173"/>
    <mergeCell ref="B176:E176"/>
    <mergeCell ref="B178:E178"/>
    <mergeCell ref="B180:E180"/>
    <mergeCell ref="A206:A213"/>
    <mergeCell ref="B206:O206"/>
    <mergeCell ref="B207:O207"/>
    <mergeCell ref="B208:O208"/>
    <mergeCell ref="B209:G209"/>
    <mergeCell ref="B210:H210"/>
    <mergeCell ref="B211:G211"/>
    <mergeCell ref="A192:A204"/>
    <mergeCell ref="B192:O192"/>
    <mergeCell ref="B193:O193"/>
    <mergeCell ref="B194:O194"/>
    <mergeCell ref="B195:D195"/>
    <mergeCell ref="B196:J196"/>
    <mergeCell ref="B199:E199"/>
    <mergeCell ref="B204:E204"/>
    <mergeCell ref="B213:E213"/>
    <mergeCell ref="B202:O202"/>
    <mergeCell ref="A224:A232"/>
    <mergeCell ref="B224:O224"/>
    <mergeCell ref="B225:O225"/>
    <mergeCell ref="B226:O226"/>
    <mergeCell ref="B231:J231"/>
    <mergeCell ref="B232:G232"/>
    <mergeCell ref="A215:A222"/>
    <mergeCell ref="B215:O215"/>
    <mergeCell ref="B216:O216"/>
    <mergeCell ref="B217:O217"/>
    <mergeCell ref="B222:E222"/>
    <mergeCell ref="B218:O218"/>
    <mergeCell ref="B227:O227"/>
    <mergeCell ref="A243:A248"/>
    <mergeCell ref="B243:O243"/>
    <mergeCell ref="B244:O244"/>
    <mergeCell ref="B245:O245"/>
    <mergeCell ref="B246:D246"/>
    <mergeCell ref="B247:D247"/>
    <mergeCell ref="B248:D248"/>
    <mergeCell ref="A234:A241"/>
    <mergeCell ref="B234:O234"/>
    <mergeCell ref="B235:O235"/>
    <mergeCell ref="B236:O236"/>
    <mergeCell ref="B237:D237"/>
    <mergeCell ref="B238:J238"/>
    <mergeCell ref="B240:D240"/>
    <mergeCell ref="B241:E241"/>
    <mergeCell ref="A266:A272"/>
    <mergeCell ref="B266:O266"/>
    <mergeCell ref="B267:O267"/>
    <mergeCell ref="B268:O268"/>
    <mergeCell ref="B269:O269"/>
    <mergeCell ref="B272:E272"/>
    <mergeCell ref="A250:A256"/>
    <mergeCell ref="B250:O250"/>
    <mergeCell ref="B251:O251"/>
    <mergeCell ref="B252:O252"/>
    <mergeCell ref="A258:A263"/>
    <mergeCell ref="B258:O258"/>
    <mergeCell ref="B259:O259"/>
    <mergeCell ref="B260:O260"/>
    <mergeCell ref="B256:D256"/>
    <mergeCell ref="B263:D263"/>
    <mergeCell ref="B270:O270"/>
    <mergeCell ref="A281:A288"/>
    <mergeCell ref="B281:O281"/>
    <mergeCell ref="B282:O282"/>
    <mergeCell ref="B283:O283"/>
    <mergeCell ref="B285:O285"/>
    <mergeCell ref="B286:J286"/>
    <mergeCell ref="B288:D288"/>
    <mergeCell ref="A274:A279"/>
    <mergeCell ref="B274:O274"/>
    <mergeCell ref="B275:O275"/>
    <mergeCell ref="B276:O276"/>
    <mergeCell ref="B279:D279"/>
    <mergeCell ref="B277:O277"/>
    <mergeCell ref="B284:O284"/>
    <mergeCell ref="A297:A303"/>
    <mergeCell ref="B297:O297"/>
    <mergeCell ref="B298:O298"/>
    <mergeCell ref="B299:O299"/>
    <mergeCell ref="B300:O300"/>
    <mergeCell ref="B301:O301"/>
    <mergeCell ref="B303:E303"/>
    <mergeCell ref="A290:A295"/>
    <mergeCell ref="B290:O290"/>
    <mergeCell ref="B291:O291"/>
    <mergeCell ref="B292:O292"/>
    <mergeCell ref="B295:D295"/>
    <mergeCell ref="B293:O293"/>
    <mergeCell ref="A305:A311"/>
    <mergeCell ref="B305:O305"/>
    <mergeCell ref="B306:O306"/>
    <mergeCell ref="B307:O307"/>
    <mergeCell ref="B311:E311"/>
    <mergeCell ref="A313:A320"/>
    <mergeCell ref="B313:O313"/>
    <mergeCell ref="B314:O314"/>
    <mergeCell ref="B315:O315"/>
    <mergeCell ref="B308:F308"/>
    <mergeCell ref="B316:J316"/>
    <mergeCell ref="B320:E320"/>
    <mergeCell ref="B318:O318"/>
    <mergeCell ref="B317:O317"/>
    <mergeCell ref="A331:A338"/>
    <mergeCell ref="B331:O331"/>
    <mergeCell ref="B332:O332"/>
    <mergeCell ref="B333:O333"/>
    <mergeCell ref="B335:G335"/>
    <mergeCell ref="B338:E338"/>
    <mergeCell ref="B322:O322"/>
    <mergeCell ref="B327:O327"/>
    <mergeCell ref="A322:A329"/>
    <mergeCell ref="B323:O323"/>
    <mergeCell ref="B324:O324"/>
    <mergeCell ref="B325:O325"/>
    <mergeCell ref="B326:O326"/>
    <mergeCell ref="B328:O328"/>
    <mergeCell ref="B329:O329"/>
    <mergeCell ref="B336:O336"/>
    <mergeCell ref="A386:A396"/>
    <mergeCell ref="B386:O386"/>
    <mergeCell ref="B387:O387"/>
    <mergeCell ref="B388:O388"/>
    <mergeCell ref="A398:A402"/>
    <mergeCell ref="B398:O398"/>
    <mergeCell ref="B399:O399"/>
    <mergeCell ref="B400:O400"/>
    <mergeCell ref="B396:G396"/>
    <mergeCell ref="B393:J393"/>
    <mergeCell ref="A405:A417"/>
    <mergeCell ref="B405:O405"/>
    <mergeCell ref="B406:O406"/>
    <mergeCell ref="B407:O407"/>
    <mergeCell ref="B408:O408"/>
    <mergeCell ref="B411:O411"/>
    <mergeCell ref="B412:O412"/>
    <mergeCell ref="B413:O413"/>
    <mergeCell ref="B416:H416"/>
    <mergeCell ref="B417:F417"/>
    <mergeCell ref="B409:M409"/>
    <mergeCell ref="B410:M410"/>
    <mergeCell ref="B415:M415"/>
    <mergeCell ref="B414:M414"/>
    <mergeCell ref="A426:A434"/>
    <mergeCell ref="B426:O426"/>
    <mergeCell ref="B427:O427"/>
    <mergeCell ref="B428:O428"/>
    <mergeCell ref="B434:F434"/>
    <mergeCell ref="A419:A423"/>
    <mergeCell ref="B419:O419"/>
    <mergeCell ref="B420:O420"/>
    <mergeCell ref="B421:O421"/>
    <mergeCell ref="B429:O429"/>
    <mergeCell ref="B430:O430"/>
    <mergeCell ref="B432:O432"/>
    <mergeCell ref="A455:A460"/>
    <mergeCell ref="B455:O455"/>
    <mergeCell ref="B456:O456"/>
    <mergeCell ref="B457:O457"/>
    <mergeCell ref="B460:E460"/>
    <mergeCell ref="A436:A444"/>
    <mergeCell ref="B436:O436"/>
    <mergeCell ref="B437:O437"/>
    <mergeCell ref="B438:O438"/>
    <mergeCell ref="B444:D444"/>
    <mergeCell ref="A446:A453"/>
    <mergeCell ref="B446:O446"/>
    <mergeCell ref="B447:O447"/>
    <mergeCell ref="B448:O448"/>
    <mergeCell ref="B449:E449"/>
    <mergeCell ref="A462:A466"/>
    <mergeCell ref="B462:O462"/>
    <mergeCell ref="B463:O463"/>
    <mergeCell ref="B464:O464"/>
    <mergeCell ref="B466:E466"/>
    <mergeCell ref="A468:A475"/>
    <mergeCell ref="B468:O468"/>
    <mergeCell ref="B469:O469"/>
    <mergeCell ref="B470:O470"/>
    <mergeCell ref="B471:G471"/>
    <mergeCell ref="B472:F472"/>
    <mergeCell ref="B475:G475"/>
    <mergeCell ref="A477:A483"/>
    <mergeCell ref="B477:O477"/>
    <mergeCell ref="B478:O478"/>
    <mergeCell ref="B479:O479"/>
    <mergeCell ref="B480:O480"/>
    <mergeCell ref="B483:D483"/>
    <mergeCell ref="B473:M473"/>
    <mergeCell ref="B481:O481"/>
    <mergeCell ref="A493:A495"/>
    <mergeCell ref="A485:A491"/>
    <mergeCell ref="B485:O485"/>
    <mergeCell ref="B486:O486"/>
    <mergeCell ref="B487:O487"/>
    <mergeCell ref="B488:O488"/>
    <mergeCell ref="B490:O490"/>
    <mergeCell ref="B491:N491"/>
    <mergeCell ref="B493:N493"/>
    <mergeCell ref="B494:G494"/>
    <mergeCell ref="B495:E495"/>
    <mergeCell ref="B489:O489"/>
    <mergeCell ref="B492:O492"/>
    <mergeCell ref="A499:A507"/>
    <mergeCell ref="B499:O499"/>
    <mergeCell ref="A544:A554"/>
    <mergeCell ref="B544:O544"/>
    <mergeCell ref="B545:O545"/>
    <mergeCell ref="B546:O546"/>
    <mergeCell ref="B554:F554"/>
    <mergeCell ref="A509:A516"/>
    <mergeCell ref="B509:O509"/>
    <mergeCell ref="B510:O510"/>
    <mergeCell ref="B511:O511"/>
    <mergeCell ref="B512:O512"/>
    <mergeCell ref="B513:L513"/>
    <mergeCell ref="A531:A542"/>
    <mergeCell ref="B531:O531"/>
    <mergeCell ref="B532:O532"/>
    <mergeCell ref="B534:O534"/>
    <mergeCell ref="B542:E542"/>
    <mergeCell ref="A518:A528"/>
    <mergeCell ref="B539:O539"/>
    <mergeCell ref="B540:O540"/>
    <mergeCell ref="B547:H547"/>
    <mergeCell ref="B501:N501"/>
    <mergeCell ref="B504:N504"/>
    <mergeCell ref="B610:O610"/>
    <mergeCell ref="B611:O611"/>
    <mergeCell ref="B612:L612"/>
    <mergeCell ref="B613:J613"/>
    <mergeCell ref="B615:J615"/>
    <mergeCell ref="B617:F617"/>
    <mergeCell ref="B614:K614"/>
    <mergeCell ref="B624:O624"/>
    <mergeCell ref="B623:H623"/>
    <mergeCell ref="A565:A571"/>
    <mergeCell ref="B565:O565"/>
    <mergeCell ref="B566:O566"/>
    <mergeCell ref="B567:O567"/>
    <mergeCell ref="A573:A586"/>
    <mergeCell ref="B573:O573"/>
    <mergeCell ref="A556:A563"/>
    <mergeCell ref="B556:O556"/>
    <mergeCell ref="B557:O557"/>
    <mergeCell ref="B561:D561"/>
    <mergeCell ref="B562:C562"/>
    <mergeCell ref="A599:A607"/>
    <mergeCell ref="B599:O599"/>
    <mergeCell ref="A628:A634"/>
    <mergeCell ref="B628:O628"/>
    <mergeCell ref="B629:O629"/>
    <mergeCell ref="B630:O630"/>
    <mergeCell ref="B634:K634"/>
    <mergeCell ref="A588:A597"/>
    <mergeCell ref="B588:O588"/>
    <mergeCell ref="B589:O589"/>
    <mergeCell ref="B590:O590"/>
    <mergeCell ref="B591:O591"/>
    <mergeCell ref="B592:O592"/>
    <mergeCell ref="B593:O593"/>
    <mergeCell ref="B594:O594"/>
    <mergeCell ref="B595:O595"/>
    <mergeCell ref="B597:F597"/>
    <mergeCell ref="A619:A625"/>
    <mergeCell ref="B619:O619"/>
    <mergeCell ref="B620:O620"/>
    <mergeCell ref="B621:O621"/>
    <mergeCell ref="B622:E622"/>
    <mergeCell ref="B625:G625"/>
    <mergeCell ref="A609:A617"/>
    <mergeCell ref="B647:E647"/>
    <mergeCell ref="B57:D57"/>
    <mergeCell ref="B65:D65"/>
    <mergeCell ref="B71:D71"/>
    <mergeCell ref="B78:D78"/>
    <mergeCell ref="B86:D86"/>
    <mergeCell ref="B98:D98"/>
    <mergeCell ref="B596:E596"/>
    <mergeCell ref="B453:E453"/>
    <mergeCell ref="B402:E402"/>
    <mergeCell ref="B136:O136"/>
    <mergeCell ref="B563:D563"/>
    <mergeCell ref="B568:F568"/>
    <mergeCell ref="B600:O600"/>
    <mergeCell ref="B601:O601"/>
    <mergeCell ref="B602:O602"/>
    <mergeCell ref="B603:O603"/>
    <mergeCell ref="B367:M367"/>
    <mergeCell ref="B362:O362"/>
    <mergeCell ref="B364:O364"/>
    <mergeCell ref="B366:C366"/>
    <mergeCell ref="B363:H363"/>
    <mergeCell ref="D645:E645"/>
    <mergeCell ref="B609:O609"/>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46"/>
  <sheetViews>
    <sheetView zoomScaleNormal="100" workbookViewId="0">
      <selection activeCell="F11" sqref="F11"/>
    </sheetView>
  </sheetViews>
  <sheetFormatPr defaultRowHeight="15" x14ac:dyDescent="0.25"/>
  <cols>
    <col min="1" max="1" width="6.42578125" customWidth="1"/>
    <col min="2" max="2" width="17.5703125" customWidth="1"/>
    <col min="3" max="3" width="26" customWidth="1"/>
    <col min="4" max="4" width="29" customWidth="1"/>
    <col min="5" max="5" width="37.42578125" customWidth="1"/>
    <col min="6" max="6" width="46" customWidth="1"/>
  </cols>
  <sheetData>
    <row r="1" spans="1:6" ht="8.85" customHeight="1" thickBot="1" x14ac:dyDescent="0.3">
      <c r="A1" s="502"/>
      <c r="B1" s="502"/>
      <c r="C1" s="502"/>
      <c r="D1" s="502"/>
      <c r="E1" s="502"/>
      <c r="F1" s="502"/>
    </row>
    <row r="2" spans="1:6" ht="15" customHeight="1" x14ac:dyDescent="0.25">
      <c r="A2" s="503" t="s">
        <v>212</v>
      </c>
      <c r="B2" s="505" t="s">
        <v>211</v>
      </c>
      <c r="C2" s="505" t="s">
        <v>210</v>
      </c>
      <c r="D2" s="507" t="s">
        <v>209</v>
      </c>
      <c r="E2" s="507"/>
      <c r="F2" s="508"/>
    </row>
    <row r="3" spans="1:6" ht="15" customHeight="1" x14ac:dyDescent="0.25">
      <c r="A3" s="504"/>
      <c r="B3" s="506"/>
      <c r="C3" s="506"/>
      <c r="D3" s="509"/>
      <c r="E3" s="509"/>
      <c r="F3" s="510"/>
    </row>
    <row r="4" spans="1:6" ht="65.25" customHeight="1" x14ac:dyDescent="0.25">
      <c r="A4" s="504"/>
      <c r="B4" s="506"/>
      <c r="C4" s="506"/>
      <c r="D4" s="236" t="s">
        <v>11</v>
      </c>
      <c r="E4" s="235" t="s">
        <v>208</v>
      </c>
      <c r="F4" s="234" t="s">
        <v>207</v>
      </c>
    </row>
    <row r="5" spans="1:6" ht="15.75" thickBot="1" x14ac:dyDescent="0.3">
      <c r="A5" s="491" t="s">
        <v>840</v>
      </c>
      <c r="B5" s="492"/>
      <c r="C5" s="492"/>
      <c r="D5" s="492"/>
      <c r="E5" s="492"/>
      <c r="F5" s="493"/>
    </row>
    <row r="6" spans="1:6" ht="93" customHeight="1" x14ac:dyDescent="0.25">
      <c r="A6" s="322">
        <v>35</v>
      </c>
      <c r="B6" s="323" t="s">
        <v>473</v>
      </c>
      <c r="C6" s="323" t="s">
        <v>474</v>
      </c>
      <c r="D6" s="324">
        <v>0</v>
      </c>
      <c r="E6" s="341">
        <v>0</v>
      </c>
      <c r="F6" s="324">
        <v>450000</v>
      </c>
    </row>
    <row r="7" spans="1:6" ht="135.6" customHeight="1" x14ac:dyDescent="0.25">
      <c r="A7" s="494" t="s">
        <v>841</v>
      </c>
      <c r="B7" s="494"/>
      <c r="C7" s="494"/>
      <c r="D7" s="494"/>
      <c r="E7" s="494"/>
      <c r="F7" s="494"/>
    </row>
    <row r="8" spans="1:6" ht="145.5" customHeight="1" x14ac:dyDescent="0.25">
      <c r="A8" s="494" t="s">
        <v>842</v>
      </c>
      <c r="B8" s="494"/>
      <c r="C8" s="494"/>
      <c r="D8" s="494"/>
      <c r="E8" s="494"/>
      <c r="F8" s="494"/>
    </row>
    <row r="9" spans="1:6" ht="77.25" customHeight="1" x14ac:dyDescent="0.25">
      <c r="A9" s="494" t="s">
        <v>843</v>
      </c>
      <c r="B9" s="494"/>
      <c r="C9" s="494"/>
      <c r="D9" s="494"/>
      <c r="E9" s="494"/>
      <c r="F9" s="494"/>
    </row>
    <row r="10" spans="1:6" ht="15.75" thickBot="1" x14ac:dyDescent="0.3">
      <c r="A10" s="499" t="s">
        <v>213</v>
      </c>
      <c r="B10" s="500"/>
      <c r="C10" s="500"/>
      <c r="D10" s="500"/>
      <c r="E10" s="500"/>
      <c r="F10" s="501"/>
    </row>
    <row r="11" spans="1:6" ht="57.6" customHeight="1" x14ac:dyDescent="0.25">
      <c r="A11" s="232">
        <v>2414</v>
      </c>
      <c r="B11" s="232" t="s">
        <v>200</v>
      </c>
      <c r="C11" s="232" t="s">
        <v>314</v>
      </c>
      <c r="D11" s="231">
        <v>2550</v>
      </c>
      <c r="E11" s="231">
        <v>18657</v>
      </c>
      <c r="F11" s="230">
        <f>D11+E11</f>
        <v>21207</v>
      </c>
    </row>
    <row r="12" spans="1:6" ht="86.25" customHeight="1" x14ac:dyDescent="0.25">
      <c r="A12" s="494" t="s">
        <v>316</v>
      </c>
      <c r="B12" s="494"/>
      <c r="C12" s="494"/>
      <c r="D12" s="494"/>
      <c r="E12" s="494"/>
      <c r="F12" s="494"/>
    </row>
    <row r="13" spans="1:6" ht="54" customHeight="1" x14ac:dyDescent="0.25">
      <c r="A13" s="494" t="s">
        <v>214</v>
      </c>
      <c r="B13" s="494"/>
      <c r="C13" s="494"/>
      <c r="D13" s="494"/>
      <c r="E13" s="494"/>
      <c r="F13" s="494"/>
    </row>
    <row r="14" spans="1:6" ht="68.099999999999994" customHeight="1" x14ac:dyDescent="0.25">
      <c r="A14" s="494" t="s">
        <v>215</v>
      </c>
      <c r="B14" s="494"/>
      <c r="C14" s="494"/>
      <c r="D14" s="494"/>
      <c r="E14" s="494"/>
      <c r="F14" s="494"/>
    </row>
    <row r="15" spans="1:6" ht="57.6" customHeight="1" x14ac:dyDescent="0.25">
      <c r="A15" s="232">
        <v>2226</v>
      </c>
      <c r="B15" s="233" t="s">
        <v>216</v>
      </c>
      <c r="C15" s="233" t="s">
        <v>319</v>
      </c>
      <c r="D15" s="231">
        <v>400000</v>
      </c>
      <c r="E15" s="231">
        <v>524000</v>
      </c>
      <c r="F15" s="230">
        <f>D15+E15</f>
        <v>924000</v>
      </c>
    </row>
    <row r="16" spans="1:6" x14ac:dyDescent="0.25">
      <c r="A16" s="494" t="s">
        <v>217</v>
      </c>
      <c r="B16" s="494"/>
      <c r="C16" s="494"/>
      <c r="D16" s="494"/>
      <c r="E16" s="494"/>
      <c r="F16" s="494"/>
    </row>
    <row r="17" spans="1:6" ht="141.75" customHeight="1" x14ac:dyDescent="0.25">
      <c r="A17" s="494" t="s">
        <v>838</v>
      </c>
      <c r="B17" s="494"/>
      <c r="C17" s="494"/>
      <c r="D17" s="494"/>
      <c r="E17" s="494"/>
      <c r="F17" s="494"/>
    </row>
    <row r="18" spans="1:6" ht="90" customHeight="1" x14ac:dyDescent="0.25">
      <c r="A18" s="494" t="s">
        <v>837</v>
      </c>
      <c r="B18" s="494"/>
      <c r="C18" s="494"/>
      <c r="D18" s="494"/>
      <c r="E18" s="494"/>
      <c r="F18" s="494"/>
    </row>
    <row r="19" spans="1:6" ht="57.6" customHeight="1" x14ac:dyDescent="0.25">
      <c r="A19" s="232">
        <v>2413</v>
      </c>
      <c r="B19" s="232" t="s">
        <v>201</v>
      </c>
      <c r="C19" s="232" t="s">
        <v>314</v>
      </c>
      <c r="D19" s="231">
        <v>79475</v>
      </c>
      <c r="E19" s="231">
        <v>34244</v>
      </c>
      <c r="F19" s="230">
        <f>D19+E19</f>
        <v>113719</v>
      </c>
    </row>
    <row r="20" spans="1:6" ht="65.25" customHeight="1" x14ac:dyDescent="0.25">
      <c r="A20" s="494" t="s">
        <v>233</v>
      </c>
      <c r="B20" s="494"/>
      <c r="C20" s="494"/>
      <c r="D20" s="494"/>
      <c r="E20" s="494"/>
      <c r="F20" s="494"/>
    </row>
    <row r="21" spans="1:6" ht="185.1" customHeight="1" x14ac:dyDescent="0.25">
      <c r="A21" s="494" t="s">
        <v>218</v>
      </c>
      <c r="B21" s="494"/>
      <c r="C21" s="494"/>
      <c r="D21" s="494"/>
      <c r="E21" s="494"/>
      <c r="F21" s="494"/>
    </row>
    <row r="22" spans="1:6" ht="95.1" customHeight="1" x14ac:dyDescent="0.25">
      <c r="A22" s="494" t="s">
        <v>219</v>
      </c>
      <c r="B22" s="494"/>
      <c r="C22" s="494"/>
      <c r="D22" s="494"/>
      <c r="E22" s="494"/>
      <c r="F22" s="494"/>
    </row>
    <row r="23" spans="1:6" ht="152.25" customHeight="1" x14ac:dyDescent="0.25">
      <c r="A23" s="232">
        <v>2137</v>
      </c>
      <c r="B23" s="237" t="s">
        <v>315</v>
      </c>
      <c r="C23" s="237" t="s">
        <v>314</v>
      </c>
      <c r="D23" s="231">
        <v>32569.82</v>
      </c>
      <c r="E23" s="231">
        <v>10856.6</v>
      </c>
      <c r="F23" s="231">
        <f>SUM(D23:E23)</f>
        <v>43426.42</v>
      </c>
    </row>
    <row r="24" spans="1:6" ht="95.1" customHeight="1" x14ac:dyDescent="0.25">
      <c r="A24" s="495" t="s">
        <v>318</v>
      </c>
      <c r="B24" s="495"/>
      <c r="C24" s="495"/>
      <c r="D24" s="495"/>
      <c r="E24" s="495"/>
      <c r="F24" s="495"/>
    </row>
    <row r="25" spans="1:6" ht="111.75" customHeight="1" x14ac:dyDescent="0.25">
      <c r="A25" s="495" t="s">
        <v>317</v>
      </c>
      <c r="B25" s="495"/>
      <c r="C25" s="495"/>
      <c r="D25" s="495"/>
      <c r="E25" s="495"/>
      <c r="F25" s="495"/>
    </row>
    <row r="26" spans="1:6" ht="66" customHeight="1" x14ac:dyDescent="0.25">
      <c r="A26" s="496" t="s">
        <v>323</v>
      </c>
      <c r="B26" s="497"/>
      <c r="C26" s="497"/>
      <c r="D26" s="497"/>
      <c r="E26" s="497"/>
      <c r="F26" s="498"/>
    </row>
    <row r="27" spans="1:6" ht="25.5" x14ac:dyDescent="0.25">
      <c r="A27" s="232">
        <v>2704</v>
      </c>
      <c r="B27" s="237" t="s">
        <v>228</v>
      </c>
      <c r="C27" s="237" t="s">
        <v>227</v>
      </c>
      <c r="D27" s="231">
        <v>167297.20000000001</v>
      </c>
      <c r="E27" s="231">
        <v>550000</v>
      </c>
      <c r="F27" s="231">
        <f>D27+E27</f>
        <v>717297.2</v>
      </c>
    </row>
    <row r="28" spans="1:6" ht="55.5" customHeight="1" x14ac:dyDescent="0.25">
      <c r="A28" s="495" t="s">
        <v>234</v>
      </c>
      <c r="B28" s="495"/>
      <c r="C28" s="495"/>
      <c r="D28" s="495"/>
      <c r="E28" s="495"/>
      <c r="F28" s="495"/>
    </row>
    <row r="29" spans="1:6" ht="18" customHeight="1" x14ac:dyDescent="0.25">
      <c r="A29" s="495" t="s">
        <v>226</v>
      </c>
      <c r="B29" s="495"/>
      <c r="C29" s="495"/>
      <c r="D29" s="495"/>
      <c r="E29" s="495"/>
      <c r="F29" s="495"/>
    </row>
    <row r="30" spans="1:6" ht="18.75" customHeight="1" x14ac:dyDescent="0.25">
      <c r="A30" s="495" t="s">
        <v>225</v>
      </c>
      <c r="B30" s="495"/>
      <c r="C30" s="495"/>
      <c r="D30" s="495"/>
      <c r="E30" s="495"/>
      <c r="F30" s="495"/>
    </row>
    <row r="31" spans="1:6" ht="102" x14ac:dyDescent="0.25">
      <c r="A31" s="232">
        <v>2328</v>
      </c>
      <c r="B31" s="237" t="s">
        <v>230</v>
      </c>
      <c r="C31" s="237" t="s">
        <v>227</v>
      </c>
      <c r="D31" s="231">
        <v>6802.02</v>
      </c>
      <c r="E31" s="231">
        <v>198558.62</v>
      </c>
      <c r="F31" s="231">
        <f>D31+E31</f>
        <v>205360.63999999998</v>
      </c>
    </row>
    <row r="32" spans="1:6" ht="78" customHeight="1" x14ac:dyDescent="0.25">
      <c r="A32" s="495" t="s">
        <v>235</v>
      </c>
      <c r="B32" s="495"/>
      <c r="C32" s="495"/>
      <c r="D32" s="495"/>
      <c r="E32" s="495"/>
      <c r="F32" s="495"/>
    </row>
    <row r="33" spans="1:6" ht="18" customHeight="1" x14ac:dyDescent="0.25">
      <c r="A33" s="495" t="s">
        <v>231</v>
      </c>
      <c r="B33" s="495"/>
      <c r="C33" s="495"/>
      <c r="D33" s="495"/>
      <c r="E33" s="495"/>
      <c r="F33" s="495"/>
    </row>
    <row r="34" spans="1:6" ht="18.75" customHeight="1" x14ac:dyDescent="0.25">
      <c r="A34" s="495" t="s">
        <v>232</v>
      </c>
      <c r="B34" s="495"/>
      <c r="C34" s="495"/>
      <c r="D34" s="495"/>
      <c r="E34" s="495"/>
      <c r="F34" s="495"/>
    </row>
    <row r="35" spans="1:6" ht="25.5" x14ac:dyDescent="0.25">
      <c r="A35" s="232">
        <v>2229</v>
      </c>
      <c r="B35" s="237" t="s">
        <v>783</v>
      </c>
      <c r="C35" s="237" t="s">
        <v>319</v>
      </c>
      <c r="D35" s="231">
        <v>190000</v>
      </c>
      <c r="E35" s="231">
        <v>88200</v>
      </c>
      <c r="F35" s="231">
        <f>SUM(D35:E35)</f>
        <v>278200</v>
      </c>
    </row>
    <row r="36" spans="1:6" ht="29.25" customHeight="1" x14ac:dyDescent="0.25">
      <c r="A36" s="495" t="s">
        <v>784</v>
      </c>
      <c r="B36" s="495"/>
      <c r="C36" s="495"/>
      <c r="D36" s="495"/>
      <c r="E36" s="495"/>
      <c r="F36" s="495"/>
    </row>
    <row r="37" spans="1:6" ht="108" customHeight="1" x14ac:dyDescent="0.25">
      <c r="A37" s="495" t="s">
        <v>785</v>
      </c>
      <c r="B37" s="495"/>
      <c r="C37" s="495"/>
      <c r="D37" s="495"/>
      <c r="E37" s="495"/>
      <c r="F37" s="495"/>
    </row>
    <row r="38" spans="1:6" ht="51" customHeight="1" x14ac:dyDescent="0.25">
      <c r="A38" s="495" t="s">
        <v>786</v>
      </c>
      <c r="B38" s="495"/>
      <c r="C38" s="495"/>
      <c r="D38" s="495"/>
      <c r="E38" s="495"/>
      <c r="F38" s="495"/>
    </row>
    <row r="39" spans="1:6" ht="25.5" x14ac:dyDescent="0.25">
      <c r="A39" s="232">
        <v>2950</v>
      </c>
      <c r="B39" s="237" t="s">
        <v>801</v>
      </c>
      <c r="C39" s="237" t="s">
        <v>803</v>
      </c>
      <c r="D39" s="231">
        <v>2200000</v>
      </c>
      <c r="E39" s="231">
        <v>144524000</v>
      </c>
      <c r="F39" s="231">
        <v>146724000</v>
      </c>
    </row>
    <row r="40" spans="1:6" ht="29.25" customHeight="1" x14ac:dyDescent="0.25">
      <c r="A40" s="495" t="s">
        <v>808</v>
      </c>
      <c r="B40" s="495"/>
      <c r="C40" s="495"/>
      <c r="D40" s="495"/>
      <c r="E40" s="495"/>
      <c r="F40" s="495"/>
    </row>
    <row r="41" spans="1:6" ht="28.5" customHeight="1" x14ac:dyDescent="0.25">
      <c r="A41" s="495" t="s">
        <v>804</v>
      </c>
      <c r="B41" s="495"/>
      <c r="C41" s="495"/>
      <c r="D41" s="495"/>
      <c r="E41" s="495"/>
      <c r="F41" s="495"/>
    </row>
    <row r="42" spans="1:6" ht="22.5" customHeight="1" x14ac:dyDescent="0.25">
      <c r="A42" s="495" t="s">
        <v>805</v>
      </c>
      <c r="B42" s="495"/>
      <c r="C42" s="495"/>
      <c r="D42" s="495"/>
      <c r="E42" s="495"/>
      <c r="F42" s="495"/>
    </row>
    <row r="43" spans="1:6" ht="25.5" x14ac:dyDescent="0.25">
      <c r="A43" s="232">
        <v>2957</v>
      </c>
      <c r="B43" s="237" t="s">
        <v>802</v>
      </c>
      <c r="C43" s="237" t="s">
        <v>803</v>
      </c>
      <c r="D43" s="231">
        <v>5100000</v>
      </c>
      <c r="E43" s="231">
        <v>26403000</v>
      </c>
      <c r="F43" s="231">
        <v>31503000</v>
      </c>
    </row>
    <row r="44" spans="1:6" ht="29.25" customHeight="1" x14ac:dyDescent="0.25">
      <c r="A44" s="495" t="s">
        <v>807</v>
      </c>
      <c r="B44" s="495"/>
      <c r="C44" s="495"/>
      <c r="D44" s="495"/>
      <c r="E44" s="495"/>
      <c r="F44" s="495"/>
    </row>
    <row r="45" spans="1:6" ht="27" customHeight="1" x14ac:dyDescent="0.25">
      <c r="A45" s="495" t="s">
        <v>804</v>
      </c>
      <c r="B45" s="495"/>
      <c r="C45" s="495"/>
      <c r="D45" s="495"/>
      <c r="E45" s="495"/>
      <c r="F45" s="495"/>
    </row>
    <row r="46" spans="1:6" ht="21" customHeight="1" x14ac:dyDescent="0.25">
      <c r="A46" s="495" t="s">
        <v>806</v>
      </c>
      <c r="B46" s="495"/>
      <c r="C46" s="495"/>
      <c r="D46" s="495"/>
      <c r="E46" s="495"/>
      <c r="F46" s="495"/>
    </row>
  </sheetData>
  <mergeCells count="37">
    <mergeCell ref="A46:F46"/>
    <mergeCell ref="A40:F40"/>
    <mergeCell ref="A41:F41"/>
    <mergeCell ref="A42:F42"/>
    <mergeCell ref="A44:F44"/>
    <mergeCell ref="A45:F45"/>
    <mergeCell ref="A12:F12"/>
    <mergeCell ref="A13:F13"/>
    <mergeCell ref="A38:F38"/>
    <mergeCell ref="A36:F36"/>
    <mergeCell ref="A37:F37"/>
    <mergeCell ref="A29:F29"/>
    <mergeCell ref="A30:F30"/>
    <mergeCell ref="A32:F32"/>
    <mergeCell ref="A33:F33"/>
    <mergeCell ref="A34:F34"/>
    <mergeCell ref="A1:F1"/>
    <mergeCell ref="A2:A4"/>
    <mergeCell ref="B2:B4"/>
    <mergeCell ref="C2:C4"/>
    <mergeCell ref="D2:F3"/>
    <mergeCell ref="A5:F5"/>
    <mergeCell ref="A16:F16"/>
    <mergeCell ref="A17:F17"/>
    <mergeCell ref="A28:F28"/>
    <mergeCell ref="A18:F18"/>
    <mergeCell ref="A20:F20"/>
    <mergeCell ref="A21:F21"/>
    <mergeCell ref="A22:F22"/>
    <mergeCell ref="A24:F24"/>
    <mergeCell ref="A25:F25"/>
    <mergeCell ref="A26:F26"/>
    <mergeCell ref="A7:F7"/>
    <mergeCell ref="A8:F8"/>
    <mergeCell ref="A9:F9"/>
    <mergeCell ref="A14:F14"/>
    <mergeCell ref="A10:F10"/>
  </mergeCells>
  <dataValidations count="1">
    <dataValidation type="decimal" allowBlank="1" showInputMessage="1" showErrorMessage="1" errorTitle="CHYBA" error="Zadajte iba ČÍSELNÚ HODNOTU" sqref="D23:E23 D11:E11 D15:E15 D19:E19 D27:E27 D31:E31 D35:E35 D39 D43 D6:E6" xr:uid="{00000000-0002-0000-0100-000000000000}">
      <formula1>0</formula1>
      <formula2>10000000</formula2>
    </dataValidation>
  </dataValidations>
  <pageMargins left="0.7" right="0.7" top="1.0208333333333333" bottom="0.75" header="0.3" footer="0.3"/>
  <pageSetup paperSize="9" orientation="landscape" r:id="rId1"/>
  <headerFooter>
    <oddHeader>&amp;C&amp;"Times New Roman,Normálne"
NÁVRH 
Plán hlavných úloh Slovenskej agentúry životného prostredia na rok 2025&amp;R&amp;"Times New Roman,Normálne"&amp;10Príloha č.1 k pokynu ministra č. 1/2024-2</oddHeader>
    <oddFooter>&amp;LVypracoval:
Dňa:&amp;C&amp;P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2</vt:i4>
      </vt:variant>
    </vt:vector>
  </HeadingPairs>
  <TitlesOfParts>
    <vt:vector size="2" baseType="lpstr">
      <vt:lpstr>Návrh PHU</vt:lpstr>
      <vt:lpstr>Rozpočet iné zdroje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Eva Viglašská</dc:creator>
  <cp:lastModifiedBy>Monika Šuláková SAŽP</cp:lastModifiedBy>
  <cp:lastPrinted>2026-02-25T13:20:11Z</cp:lastPrinted>
  <dcterms:created xsi:type="dcterms:W3CDTF">2024-09-18T11:23:55Z</dcterms:created>
  <dcterms:modified xsi:type="dcterms:W3CDTF">2026-05-21T13:02:53Z</dcterms:modified>
</cp:coreProperties>
</file>